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ngineering\2. SEWER\Sewer\LABPOINT\"/>
    </mc:Choice>
  </mc:AlternateContent>
  <xr:revisionPtr revIDLastSave="0" documentId="13_ncr:1_{B16FE021-0D00-4096-AC0F-4FA14315CAF9}" xr6:coauthVersionLast="47" xr6:coauthVersionMax="47" xr10:uidLastSave="{00000000-0000-0000-0000-000000000000}"/>
  <bookViews>
    <workbookView xWindow="-120" yWindow="-120" windowWidth="29040" windowHeight="15840" tabRatio="603" firstSheet="13" activeTab="13" xr2:uid="{00000000-000D-0000-FFFF-FFFF00000000}"/>
  </bookViews>
  <sheets>
    <sheet name="2008-2009" sheetId="1" r:id="rId1"/>
    <sheet name="2009-2010" sheetId="5" r:id="rId2"/>
    <sheet name="2010-2011" sheetId="6" r:id="rId3"/>
    <sheet name="2011-2012" sheetId="7" r:id="rId4"/>
    <sheet name="2012-2013" sheetId="8" r:id="rId5"/>
    <sheet name="2013-2014" sheetId="9" r:id="rId6"/>
    <sheet name="2014-2015" sheetId="10" r:id="rId7"/>
    <sheet name="2015-2016" sheetId="3" r:id="rId8"/>
    <sheet name="2016-2017" sheetId="11" r:id="rId9"/>
    <sheet name="2017-2018" sheetId="13" r:id="rId10"/>
    <sheet name="2018-2019" sheetId="14" r:id="rId11"/>
    <sheet name="2019-2020" sheetId="15" r:id="rId12"/>
    <sheet name="2020-2021" sheetId="12" r:id="rId13"/>
    <sheet name="2021-2022" sheetId="18" r:id="rId14"/>
    <sheet name="Sheet2" sheetId="2" r:id="rId1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3" i="18" l="1"/>
  <c r="S73" i="18"/>
  <c r="Q73" i="18"/>
  <c r="P73" i="18"/>
  <c r="O73" i="18"/>
  <c r="M73" i="18"/>
  <c r="K73" i="18"/>
  <c r="I73" i="18"/>
  <c r="H73" i="18"/>
  <c r="F73" i="18"/>
  <c r="D73" i="18"/>
  <c r="L71" i="18"/>
  <c r="E71" i="18"/>
  <c r="T69" i="18"/>
  <c r="S69" i="18"/>
  <c r="R69" i="18"/>
  <c r="P69" i="18"/>
  <c r="O69" i="18"/>
  <c r="N69" i="18"/>
  <c r="L69" i="18"/>
  <c r="I69" i="18"/>
  <c r="H69" i="18"/>
  <c r="G69" i="18"/>
  <c r="E69" i="18"/>
  <c r="T67" i="18"/>
  <c r="T71" i="18" s="1"/>
  <c r="S67" i="18"/>
  <c r="S71" i="18" s="1"/>
  <c r="Q67" i="18"/>
  <c r="Q71" i="18" s="1"/>
  <c r="P67" i="18"/>
  <c r="P71" i="18" s="1"/>
  <c r="O67" i="18"/>
  <c r="O71" i="18" s="1"/>
  <c r="M67" i="18"/>
  <c r="M71" i="18" s="1"/>
  <c r="K67" i="18"/>
  <c r="K71" i="18" s="1"/>
  <c r="I67" i="18"/>
  <c r="I71" i="18" s="1"/>
  <c r="H67" i="18"/>
  <c r="H71" i="18" s="1"/>
  <c r="G67" i="18"/>
  <c r="F67" i="18"/>
  <c r="F71" i="18" s="1"/>
  <c r="D67" i="18"/>
  <c r="D71" i="18" s="1"/>
  <c r="AK34" i="18"/>
  <c r="AJ34" i="18"/>
  <c r="AI34" i="18"/>
  <c r="AG34" i="18"/>
  <c r="AE34" i="18"/>
  <c r="AC34" i="18"/>
  <c r="AB34" i="18"/>
  <c r="Z34" i="18"/>
  <c r="Y34" i="18"/>
  <c r="Q34" i="18"/>
  <c r="P34" i="18"/>
  <c r="O34" i="18"/>
  <c r="M34" i="18"/>
  <c r="K34" i="18"/>
  <c r="I34" i="18"/>
  <c r="H34" i="18"/>
  <c r="F34" i="18"/>
  <c r="D34" i="18"/>
  <c r="AF32" i="18"/>
  <c r="L32" i="18"/>
  <c r="E32" i="18"/>
  <c r="AL30" i="18"/>
  <c r="AJ30" i="18"/>
  <c r="AI30" i="18"/>
  <c r="AH30" i="18"/>
  <c r="AF30" i="18"/>
  <c r="AC30" i="18"/>
  <c r="AB30" i="18"/>
  <c r="AA30" i="18"/>
  <c r="Y30" i="18"/>
  <c r="R30" i="18"/>
  <c r="P30" i="18"/>
  <c r="O30" i="18"/>
  <c r="N30" i="18"/>
  <c r="L30" i="18"/>
  <c r="I30" i="18"/>
  <c r="H30" i="18"/>
  <c r="G30" i="18"/>
  <c r="E30" i="18"/>
  <c r="AK28" i="18"/>
  <c r="AK32" i="18" s="1"/>
  <c r="AK37" i="18" s="1"/>
  <c r="AJ28" i="18"/>
  <c r="AJ32" i="18"/>
  <c r="AJ37" i="18" s="1"/>
  <c r="AI28" i="18"/>
  <c r="AI32" i="18"/>
  <c r="AI37" i="18" s="1"/>
  <c r="AG28" i="18"/>
  <c r="AG32" i="18" s="1"/>
  <c r="AG37" i="18" s="1"/>
  <c r="AE28" i="18"/>
  <c r="AE32" i="18" s="1"/>
  <c r="AE37" i="18" s="1"/>
  <c r="AC28" i="18"/>
  <c r="AC32" i="18" s="1"/>
  <c r="AC37" i="18" s="1"/>
  <c r="AB28" i="18"/>
  <c r="AB32" i="18" s="1"/>
  <c r="AB37" i="18" s="1"/>
  <c r="AA28" i="18"/>
  <c r="Z28" i="18"/>
  <c r="Z32" i="18" s="1"/>
  <c r="Z37" i="18" s="1"/>
  <c r="Y28" i="18"/>
  <c r="Y32" i="18" s="1"/>
  <c r="Y37" i="18" s="1"/>
  <c r="Q28" i="18"/>
  <c r="Q32" i="18" s="1"/>
  <c r="Q80" i="18" s="1"/>
  <c r="P28" i="18"/>
  <c r="P32" i="18" s="1"/>
  <c r="P80" i="18" s="1"/>
  <c r="O28" i="18"/>
  <c r="O32" i="18" s="1"/>
  <c r="O80" i="18" s="1"/>
  <c r="M28" i="18"/>
  <c r="M32" i="18" s="1"/>
  <c r="M80" i="18" s="1"/>
  <c r="K28" i="18"/>
  <c r="K32" i="18" s="1"/>
  <c r="K80" i="18" s="1"/>
  <c r="I28" i="18"/>
  <c r="I32" i="18" s="1"/>
  <c r="I80" i="18" s="1"/>
  <c r="H28" i="18"/>
  <c r="H32" i="18" s="1"/>
  <c r="H80" i="18" s="1"/>
  <c r="G28" i="18"/>
  <c r="F28" i="18"/>
  <c r="F32" i="18" s="1"/>
  <c r="F80" i="18" s="1"/>
  <c r="D28" i="18"/>
  <c r="D32" i="18" s="1"/>
  <c r="D80" i="18" s="1"/>
  <c r="T74" i="15"/>
  <c r="S74" i="15"/>
  <c r="T70" i="15"/>
  <c r="S70" i="15"/>
  <c r="T68" i="15"/>
  <c r="T72" i="15" s="1"/>
  <c r="S68" i="15"/>
  <c r="S72" i="15" s="1"/>
  <c r="AM74" i="15"/>
  <c r="AL74" i="15"/>
  <c r="AJ74" i="15"/>
  <c r="AI74" i="15"/>
  <c r="AG74" i="15"/>
  <c r="AE74" i="15"/>
  <c r="AC74" i="15"/>
  <c r="AB74" i="15"/>
  <c r="Z74" i="15"/>
  <c r="Y74" i="15"/>
  <c r="AF72" i="15"/>
  <c r="AM70" i="15"/>
  <c r="AL70" i="15"/>
  <c r="AK70" i="15"/>
  <c r="AI70" i="15"/>
  <c r="AH70" i="15"/>
  <c r="AF70" i="15"/>
  <c r="AC70" i="15"/>
  <c r="AB70" i="15"/>
  <c r="AA70" i="15"/>
  <c r="Y70" i="15"/>
  <c r="AM68" i="15"/>
  <c r="AM72" i="15"/>
  <c r="AL68" i="15"/>
  <c r="AL72" i="15" s="1"/>
  <c r="AJ68" i="15"/>
  <c r="AJ72" i="15" s="1"/>
  <c r="AI68" i="15"/>
  <c r="AI72" i="15" s="1"/>
  <c r="AG68" i="15"/>
  <c r="AG72" i="15"/>
  <c r="AE68" i="15"/>
  <c r="AE72" i="15" s="1"/>
  <c r="AC68" i="15"/>
  <c r="AC72" i="15" s="1"/>
  <c r="AB68" i="15"/>
  <c r="AB72" i="15" s="1"/>
  <c r="AA68" i="15"/>
  <c r="Z68" i="15"/>
  <c r="Z72" i="15" s="1"/>
  <c r="Y68" i="15"/>
  <c r="Y72" i="15" s="1"/>
  <c r="T74" i="12"/>
  <c r="S74" i="12"/>
  <c r="T70" i="12"/>
  <c r="S70" i="12"/>
  <c r="T68" i="12"/>
  <c r="T72" i="12" s="1"/>
  <c r="S68" i="12"/>
  <c r="S72" i="12" s="1"/>
  <c r="AM74" i="12"/>
  <c r="AL74" i="12"/>
  <c r="AJ74" i="12"/>
  <c r="AI74" i="12"/>
  <c r="AG74" i="12"/>
  <c r="AE74" i="12"/>
  <c r="AC74" i="12"/>
  <c r="AB74" i="12"/>
  <c r="Z74" i="12"/>
  <c r="Y74" i="12"/>
  <c r="AF72" i="12"/>
  <c r="AM70" i="12"/>
  <c r="AL70" i="12"/>
  <c r="AK70" i="12"/>
  <c r="AI70" i="12"/>
  <c r="AH70" i="12"/>
  <c r="AF70" i="12"/>
  <c r="AC70" i="12"/>
  <c r="AB70" i="12"/>
  <c r="AA70" i="12"/>
  <c r="Y70" i="12"/>
  <c r="AM68" i="12"/>
  <c r="AM72" i="12" s="1"/>
  <c r="AL68" i="12"/>
  <c r="AL72" i="12"/>
  <c r="AJ68" i="12"/>
  <c r="AJ72" i="12" s="1"/>
  <c r="AI68" i="12"/>
  <c r="AI72" i="12"/>
  <c r="AG68" i="12"/>
  <c r="AG72" i="12" s="1"/>
  <c r="AE68" i="12"/>
  <c r="AE72" i="12"/>
  <c r="AC68" i="12"/>
  <c r="AC72" i="12" s="1"/>
  <c r="AB68" i="12"/>
  <c r="AB72" i="12"/>
  <c r="AA68" i="12"/>
  <c r="Z68" i="12"/>
  <c r="Z72" i="12" s="1"/>
  <c r="Y68" i="12"/>
  <c r="Y72" i="12"/>
  <c r="Q74" i="12"/>
  <c r="P74" i="12"/>
  <c r="O74" i="12"/>
  <c r="M74" i="12"/>
  <c r="K74" i="12"/>
  <c r="I74" i="12"/>
  <c r="H74" i="12"/>
  <c r="F74" i="12"/>
  <c r="D74" i="12"/>
  <c r="L72" i="12"/>
  <c r="E72" i="12"/>
  <c r="R70" i="12"/>
  <c r="P70" i="12"/>
  <c r="O70" i="12"/>
  <c r="N70" i="12"/>
  <c r="L70" i="12"/>
  <c r="I70" i="12"/>
  <c r="H70" i="12"/>
  <c r="G70" i="12"/>
  <c r="E70" i="12"/>
  <c r="Q68" i="12"/>
  <c r="Q72" i="12" s="1"/>
  <c r="P68" i="12"/>
  <c r="P72" i="12"/>
  <c r="O68" i="12"/>
  <c r="O72" i="12" s="1"/>
  <c r="M68" i="12"/>
  <c r="M72" i="12" s="1"/>
  <c r="K68" i="12"/>
  <c r="K72" i="12" s="1"/>
  <c r="I68" i="12"/>
  <c r="I72" i="12"/>
  <c r="H68" i="12"/>
  <c r="H72" i="12" s="1"/>
  <c r="G68" i="12"/>
  <c r="F68" i="12"/>
  <c r="F72" i="12" s="1"/>
  <c r="D68" i="12"/>
  <c r="D72" i="12" s="1"/>
  <c r="AK35" i="12"/>
  <c r="AJ35" i="12"/>
  <c r="AI35" i="12"/>
  <c r="AG35" i="12"/>
  <c r="AE35" i="12"/>
  <c r="AC35" i="12"/>
  <c r="AB35" i="12"/>
  <c r="Z35" i="12"/>
  <c r="Y35" i="12"/>
  <c r="Q35" i="12"/>
  <c r="P35" i="12"/>
  <c r="O35" i="12"/>
  <c r="M35" i="12"/>
  <c r="K35" i="12"/>
  <c r="I35" i="12"/>
  <c r="H35" i="12"/>
  <c r="F35" i="12"/>
  <c r="D35" i="12"/>
  <c r="AF33" i="12"/>
  <c r="L33" i="12"/>
  <c r="E33" i="12"/>
  <c r="AL31" i="12"/>
  <c r="AJ31" i="12"/>
  <c r="AI31" i="12"/>
  <c r="AH31" i="12"/>
  <c r="AF31" i="12"/>
  <c r="AC31" i="12"/>
  <c r="AB31" i="12"/>
  <c r="AA31" i="12"/>
  <c r="Y31" i="12"/>
  <c r="R31" i="12"/>
  <c r="P31" i="12"/>
  <c r="O31" i="12"/>
  <c r="N31" i="12"/>
  <c r="L31" i="12"/>
  <c r="I31" i="12"/>
  <c r="H31" i="12"/>
  <c r="G31" i="12"/>
  <c r="E31" i="12"/>
  <c r="AK29" i="12"/>
  <c r="AK33" i="12"/>
  <c r="AK38" i="12" s="1"/>
  <c r="AJ29" i="12"/>
  <c r="AJ33" i="12"/>
  <c r="AJ38" i="12" s="1"/>
  <c r="AI29" i="12"/>
  <c r="AI33" i="12" s="1"/>
  <c r="AI38" i="12" s="1"/>
  <c r="AG29" i="12"/>
  <c r="AG33" i="12" s="1"/>
  <c r="AG38" i="12" s="1"/>
  <c r="AE29" i="12"/>
  <c r="AE33" i="12" s="1"/>
  <c r="AE38" i="12" s="1"/>
  <c r="AC29" i="12"/>
  <c r="AC33" i="12"/>
  <c r="AC38" i="12"/>
  <c r="AB29" i="12"/>
  <c r="AB33" i="12" s="1"/>
  <c r="AB38" i="12" s="1"/>
  <c r="AA29" i="12"/>
  <c r="Z29" i="12"/>
  <c r="Z33" i="12" s="1"/>
  <c r="Z38" i="12" s="1"/>
  <c r="Y29" i="12"/>
  <c r="Y33" i="12" s="1"/>
  <c r="Y38" i="12" s="1"/>
  <c r="Q29" i="12"/>
  <c r="Q33" i="12" s="1"/>
  <c r="Q81" i="12" s="1"/>
  <c r="P29" i="12"/>
  <c r="P33" i="12"/>
  <c r="P81" i="12"/>
  <c r="O29" i="12"/>
  <c r="O33" i="12" s="1"/>
  <c r="O81" i="12"/>
  <c r="M29" i="12"/>
  <c r="M33" i="12" s="1"/>
  <c r="M81" i="12" s="1"/>
  <c r="K29" i="12"/>
  <c r="K33" i="12"/>
  <c r="K81" i="12" s="1"/>
  <c r="I29" i="12"/>
  <c r="I33" i="12"/>
  <c r="I81" i="12" s="1"/>
  <c r="H29" i="12"/>
  <c r="H33" i="12" s="1"/>
  <c r="H81" i="12" s="1"/>
  <c r="G29" i="12"/>
  <c r="F29" i="12"/>
  <c r="F33" i="12" s="1"/>
  <c r="F81" i="12"/>
  <c r="D29" i="12"/>
  <c r="D33" i="12" s="1"/>
  <c r="D81" i="12" s="1"/>
  <c r="D74" i="15"/>
  <c r="E72" i="15"/>
  <c r="E70" i="15"/>
  <c r="D68" i="15"/>
  <c r="D72" i="15"/>
  <c r="D35" i="15"/>
  <c r="E33" i="15"/>
  <c r="E31" i="15"/>
  <c r="D29" i="15"/>
  <c r="D33" i="15"/>
  <c r="Y29" i="15"/>
  <c r="Y33" i="15" s="1"/>
  <c r="Q74" i="15"/>
  <c r="P74" i="15"/>
  <c r="O74" i="15"/>
  <c r="M74" i="15"/>
  <c r="K74" i="15"/>
  <c r="I74" i="15"/>
  <c r="H74" i="15"/>
  <c r="F74" i="15"/>
  <c r="L72" i="15"/>
  <c r="R70" i="15"/>
  <c r="P70" i="15"/>
  <c r="O70" i="15"/>
  <c r="N70" i="15"/>
  <c r="L70" i="15"/>
  <c r="I70" i="15"/>
  <c r="H70" i="15"/>
  <c r="G70" i="15"/>
  <c r="Q68" i="15"/>
  <c r="Q72" i="15" s="1"/>
  <c r="P68" i="15"/>
  <c r="P72" i="15"/>
  <c r="O68" i="15"/>
  <c r="O72" i="15" s="1"/>
  <c r="M68" i="15"/>
  <c r="M72" i="15"/>
  <c r="K68" i="15"/>
  <c r="K72" i="15" s="1"/>
  <c r="I68" i="15"/>
  <c r="I72" i="15"/>
  <c r="H68" i="15"/>
  <c r="H72" i="15" s="1"/>
  <c r="G68" i="15"/>
  <c r="F68" i="15"/>
  <c r="F72" i="15" s="1"/>
  <c r="AK35" i="15"/>
  <c r="AJ35" i="15"/>
  <c r="AI35" i="15"/>
  <c r="AG35" i="15"/>
  <c r="AE35" i="15"/>
  <c r="AC35" i="15"/>
  <c r="AB35" i="15"/>
  <c r="Z35" i="15"/>
  <c r="Y35" i="15"/>
  <c r="Q35" i="15"/>
  <c r="P35" i="15"/>
  <c r="O35" i="15"/>
  <c r="M35" i="15"/>
  <c r="K35" i="15"/>
  <c r="I35" i="15"/>
  <c r="H35" i="15"/>
  <c r="F35" i="15"/>
  <c r="AF33" i="15"/>
  <c r="L33" i="15"/>
  <c r="AL31" i="15"/>
  <c r="AJ31" i="15"/>
  <c r="AI31" i="15"/>
  <c r="AH31" i="15"/>
  <c r="AF31" i="15"/>
  <c r="AC31" i="15"/>
  <c r="AB31" i="15"/>
  <c r="AA31" i="15"/>
  <c r="Y31" i="15"/>
  <c r="R31" i="15"/>
  <c r="P31" i="15"/>
  <c r="O31" i="15"/>
  <c r="N31" i="15"/>
  <c r="L31" i="15"/>
  <c r="I31" i="15"/>
  <c r="H31" i="15"/>
  <c r="G31" i="15"/>
  <c r="AK29" i="15"/>
  <c r="AK33" i="15" s="1"/>
  <c r="AJ29" i="15"/>
  <c r="AJ33" i="15" s="1"/>
  <c r="AI29" i="15"/>
  <c r="AI33" i="15" s="1"/>
  <c r="AG29" i="15"/>
  <c r="AG33" i="15"/>
  <c r="AE29" i="15"/>
  <c r="AE33" i="15" s="1"/>
  <c r="AC29" i="15"/>
  <c r="AC33" i="15" s="1"/>
  <c r="AB29" i="15"/>
  <c r="AB33" i="15" s="1"/>
  <c r="AA29" i="15"/>
  <c r="Z29" i="15"/>
  <c r="Z33" i="15" s="1"/>
  <c r="Q29" i="15"/>
  <c r="Q33" i="15"/>
  <c r="P29" i="15"/>
  <c r="P33" i="15" s="1"/>
  <c r="O29" i="15"/>
  <c r="O33" i="15"/>
  <c r="M29" i="15"/>
  <c r="M33" i="15" s="1"/>
  <c r="M38" i="15" s="1"/>
  <c r="K29" i="15"/>
  <c r="K33" i="15"/>
  <c r="K38" i="15" s="1"/>
  <c r="I29" i="15"/>
  <c r="I33" i="15" s="1"/>
  <c r="H29" i="15"/>
  <c r="H33" i="15"/>
  <c r="G29" i="15"/>
  <c r="F29" i="15"/>
  <c r="F33" i="15" s="1"/>
  <c r="D29" i="13"/>
  <c r="D33" i="13" s="1"/>
  <c r="D80" i="13" s="1"/>
  <c r="E29" i="13"/>
  <c r="F29" i="13"/>
  <c r="G29" i="13"/>
  <c r="G33" i="13" s="1"/>
  <c r="G80" i="13" s="1"/>
  <c r="H29" i="13"/>
  <c r="H33" i="13" s="1"/>
  <c r="H80" i="13" s="1"/>
  <c r="J29" i="13"/>
  <c r="L29" i="13"/>
  <c r="N29" i="13"/>
  <c r="O29" i="13"/>
  <c r="O33" i="13"/>
  <c r="O80" i="13" s="1"/>
  <c r="P29" i="13"/>
  <c r="V29" i="13"/>
  <c r="V33" i="13" s="1"/>
  <c r="V38" i="13" s="1"/>
  <c r="W29" i="13"/>
  <c r="W33" i="13" s="1"/>
  <c r="W38" i="13" s="1"/>
  <c r="X29" i="13"/>
  <c r="Y29" i="13"/>
  <c r="Z29" i="13"/>
  <c r="Z33" i="13" s="1"/>
  <c r="AB29" i="13"/>
  <c r="AB33" i="13" s="1"/>
  <c r="AB38" i="13" s="1"/>
  <c r="AD29" i="13"/>
  <c r="AD33" i="13" s="1"/>
  <c r="AD38" i="13"/>
  <c r="AF29" i="13"/>
  <c r="AG29" i="13"/>
  <c r="AH29" i="13"/>
  <c r="D31" i="13"/>
  <c r="F31" i="13"/>
  <c r="G31" i="13"/>
  <c r="H31" i="13"/>
  <c r="K31" i="13"/>
  <c r="M31" i="13"/>
  <c r="N31" i="13"/>
  <c r="O31" i="13"/>
  <c r="Q31" i="13"/>
  <c r="V31" i="13"/>
  <c r="X31" i="13"/>
  <c r="Y31" i="13"/>
  <c r="Z31" i="13"/>
  <c r="AC31" i="13"/>
  <c r="AE31" i="13"/>
  <c r="AF31" i="13"/>
  <c r="AG31" i="13"/>
  <c r="AI31" i="13"/>
  <c r="E33" i="13"/>
  <c r="E80" i="13" s="1"/>
  <c r="J33" i="13"/>
  <c r="K33" i="13"/>
  <c r="L33" i="13"/>
  <c r="N33" i="13"/>
  <c r="N80" i="13" s="1"/>
  <c r="P33" i="13"/>
  <c r="P80" i="13" s="1"/>
  <c r="Y33" i="13"/>
  <c r="Y38" i="13" s="1"/>
  <c r="AC33" i="13"/>
  <c r="AF33" i="13"/>
  <c r="AF38" i="13" s="1"/>
  <c r="AG33" i="13"/>
  <c r="AG38" i="13" s="1"/>
  <c r="AH33" i="13"/>
  <c r="D35" i="13"/>
  <c r="E35" i="13"/>
  <c r="G35" i="13"/>
  <c r="H35" i="13"/>
  <c r="J35" i="13"/>
  <c r="L35" i="13"/>
  <c r="N35" i="13"/>
  <c r="O35" i="13"/>
  <c r="P35" i="13"/>
  <c r="V35" i="13"/>
  <c r="W35" i="13"/>
  <c r="Y35" i="13"/>
  <c r="Z35" i="13"/>
  <c r="AB35" i="13"/>
  <c r="AD35" i="13"/>
  <c r="AF35" i="13"/>
  <c r="AG35" i="13"/>
  <c r="AH35" i="13"/>
  <c r="Z38" i="13"/>
  <c r="AH38" i="13"/>
  <c r="D67" i="13"/>
  <c r="D71" i="13" s="1"/>
  <c r="E67" i="13"/>
  <c r="F67" i="13"/>
  <c r="G67" i="13"/>
  <c r="G71" i="13"/>
  <c r="H67" i="13"/>
  <c r="H71" i="13" s="1"/>
  <c r="J67" i="13"/>
  <c r="J71" i="13" s="1"/>
  <c r="L67" i="13"/>
  <c r="L71" i="13" s="1"/>
  <c r="N67" i="13"/>
  <c r="N71" i="13"/>
  <c r="O67" i="13"/>
  <c r="P67" i="13"/>
  <c r="D69" i="13"/>
  <c r="F69" i="13"/>
  <c r="G69" i="13"/>
  <c r="H69" i="13"/>
  <c r="K69" i="13"/>
  <c r="M69" i="13"/>
  <c r="N69" i="13"/>
  <c r="O69" i="13"/>
  <c r="Q69" i="13"/>
  <c r="E71" i="13"/>
  <c r="K71" i="13"/>
  <c r="O71" i="13"/>
  <c r="P71" i="13"/>
  <c r="D73" i="13"/>
  <c r="E73" i="13"/>
  <c r="G73" i="13"/>
  <c r="H73" i="13"/>
  <c r="J73" i="13"/>
  <c r="L73" i="13"/>
  <c r="N73" i="13"/>
  <c r="O73" i="13"/>
  <c r="P73" i="13"/>
  <c r="J80" i="13"/>
  <c r="L80" i="13"/>
  <c r="P73" i="14"/>
  <c r="O73" i="14"/>
  <c r="N73" i="14"/>
  <c r="L73" i="14"/>
  <c r="J73" i="14"/>
  <c r="H73" i="14"/>
  <c r="G73" i="14"/>
  <c r="E73" i="14"/>
  <c r="D73" i="14"/>
  <c r="K71" i="14"/>
  <c r="Q69" i="14"/>
  <c r="O69" i="14"/>
  <c r="N69" i="14"/>
  <c r="M69" i="14"/>
  <c r="K69" i="14"/>
  <c r="H69" i="14"/>
  <c r="G69" i="14"/>
  <c r="F69" i="14"/>
  <c r="D69" i="14"/>
  <c r="P67" i="14"/>
  <c r="P71" i="14"/>
  <c r="O67" i="14"/>
  <c r="O71" i="14" s="1"/>
  <c r="N67" i="14"/>
  <c r="N71" i="14"/>
  <c r="L67" i="14"/>
  <c r="L71" i="14"/>
  <c r="J67" i="14"/>
  <c r="J71" i="14"/>
  <c r="H67" i="14"/>
  <c r="H71" i="14" s="1"/>
  <c r="G67" i="14"/>
  <c r="G71" i="14"/>
  <c r="F67" i="14"/>
  <c r="E67" i="14"/>
  <c r="E71" i="14" s="1"/>
  <c r="D67" i="14"/>
  <c r="D71" i="14" s="1"/>
  <c r="AH35" i="14"/>
  <c r="AG35" i="14"/>
  <c r="AF35" i="14"/>
  <c r="AD35" i="14"/>
  <c r="AB35" i="14"/>
  <c r="Z35" i="14"/>
  <c r="Y35" i="14"/>
  <c r="W35" i="14"/>
  <c r="V35" i="14"/>
  <c r="P35" i="14"/>
  <c r="O35" i="14"/>
  <c r="N35" i="14"/>
  <c r="L35" i="14"/>
  <c r="J35" i="14"/>
  <c r="H35" i="14"/>
  <c r="G35" i="14"/>
  <c r="E35" i="14"/>
  <c r="D35" i="14"/>
  <c r="AC33" i="14"/>
  <c r="O33" i="14"/>
  <c r="O80" i="14"/>
  <c r="K33" i="14"/>
  <c r="J33" i="14"/>
  <c r="J80" i="14" s="1"/>
  <c r="AI31" i="14"/>
  <c r="AG31" i="14"/>
  <c r="AF31" i="14"/>
  <c r="AE31" i="14"/>
  <c r="AC31" i="14"/>
  <c r="Z31" i="14"/>
  <c r="Y31" i="14"/>
  <c r="X31" i="14"/>
  <c r="V31" i="14"/>
  <c r="Q31" i="14"/>
  <c r="O31" i="14"/>
  <c r="N31" i="14"/>
  <c r="M31" i="14"/>
  <c r="K31" i="14"/>
  <c r="H31" i="14"/>
  <c r="G31" i="14"/>
  <c r="F31" i="14"/>
  <c r="D31" i="14"/>
  <c r="AH29" i="14"/>
  <c r="AH33" i="14"/>
  <c r="AH38" i="14"/>
  <c r="AG29" i="14"/>
  <c r="AG33" i="14"/>
  <c r="AG38" i="14" s="1"/>
  <c r="AF29" i="14"/>
  <c r="AF33" i="14"/>
  <c r="AF38" i="14"/>
  <c r="AD29" i="14"/>
  <c r="AD33" i="14"/>
  <c r="AD38" i="14" s="1"/>
  <c r="AB29" i="14"/>
  <c r="AB33" i="14" s="1"/>
  <c r="AB38" i="14" s="1"/>
  <c r="Z29" i="14"/>
  <c r="Z33" i="14"/>
  <c r="Z38" i="14"/>
  <c r="Y29" i="14"/>
  <c r="Y33" i="14" s="1"/>
  <c r="Y38" i="14"/>
  <c r="X29" i="14"/>
  <c r="W29" i="14"/>
  <c r="W33" i="14"/>
  <c r="W38" i="14"/>
  <c r="V29" i="14"/>
  <c r="V33" i="14"/>
  <c r="V38" i="14" s="1"/>
  <c r="P29" i="14"/>
  <c r="P33" i="14" s="1"/>
  <c r="P80" i="14" s="1"/>
  <c r="O29" i="14"/>
  <c r="N29" i="14"/>
  <c r="N33" i="14"/>
  <c r="N80" i="14"/>
  <c r="L29" i="14"/>
  <c r="L33" i="14"/>
  <c r="L80" i="14" s="1"/>
  <c r="J29" i="14"/>
  <c r="H29" i="14"/>
  <c r="H33" i="14"/>
  <c r="H80" i="14"/>
  <c r="G29" i="14"/>
  <c r="G33" i="14" s="1"/>
  <c r="G80" i="14"/>
  <c r="F29" i="14"/>
  <c r="E29" i="14"/>
  <c r="E33" i="14"/>
  <c r="E80" i="14"/>
  <c r="D29" i="14"/>
  <c r="D33" i="14"/>
  <c r="D80" i="14" s="1"/>
  <c r="D68" i="11"/>
  <c r="D72" i="11" s="1"/>
  <c r="O30" i="11"/>
  <c r="O34" i="11"/>
  <c r="O81" i="11"/>
  <c r="P36" i="11"/>
  <c r="O36" i="11"/>
  <c r="N36" i="11"/>
  <c r="L36" i="11"/>
  <c r="J36" i="11"/>
  <c r="H36" i="11"/>
  <c r="G36" i="11"/>
  <c r="E36" i="11"/>
  <c r="D36" i="11"/>
  <c r="K34" i="11"/>
  <c r="Q32" i="11"/>
  <c r="O32" i="11"/>
  <c r="N32" i="11"/>
  <c r="M32" i="11"/>
  <c r="K32" i="11"/>
  <c r="H32" i="11"/>
  <c r="G32" i="11"/>
  <c r="F32" i="11"/>
  <c r="D32" i="11"/>
  <c r="P30" i="11"/>
  <c r="P34" i="11" s="1"/>
  <c r="P81" i="11" s="1"/>
  <c r="N30" i="11"/>
  <c r="N34" i="11"/>
  <c r="N81" i="11"/>
  <c r="L30" i="11"/>
  <c r="L34" i="11" s="1"/>
  <c r="L81" i="11" s="1"/>
  <c r="J30" i="11"/>
  <c r="J34" i="11" s="1"/>
  <c r="J81" i="11" s="1"/>
  <c r="H30" i="11"/>
  <c r="H34" i="11"/>
  <c r="H81" i="11"/>
  <c r="G30" i="11"/>
  <c r="G34" i="11"/>
  <c r="G81" i="11" s="1"/>
  <c r="F30" i="11"/>
  <c r="E30" i="11"/>
  <c r="E34" i="11"/>
  <c r="E81" i="11"/>
  <c r="D30" i="11"/>
  <c r="D34" i="11" s="1"/>
  <c r="D81" i="11"/>
  <c r="V30" i="11"/>
  <c r="V34" i="11" s="1"/>
  <c r="V39" i="11" s="1"/>
  <c r="P74" i="11"/>
  <c r="O74" i="11"/>
  <c r="N74" i="11"/>
  <c r="L74" i="11"/>
  <c r="J74" i="11"/>
  <c r="H74" i="11"/>
  <c r="G74" i="11"/>
  <c r="E74" i="11"/>
  <c r="D74" i="11"/>
  <c r="AH36" i="11"/>
  <c r="AG36" i="11"/>
  <c r="AF36" i="11"/>
  <c r="AD36" i="11"/>
  <c r="AB36" i="11"/>
  <c r="Z36" i="11"/>
  <c r="Y36" i="11"/>
  <c r="W36" i="11"/>
  <c r="V36" i="11"/>
  <c r="K72" i="11"/>
  <c r="AC34" i="11"/>
  <c r="Q70" i="11"/>
  <c r="O70" i="11"/>
  <c r="N70" i="11"/>
  <c r="M70" i="11"/>
  <c r="K70" i="11"/>
  <c r="H70" i="11"/>
  <c r="G70" i="11"/>
  <c r="F70" i="11"/>
  <c r="AI32" i="11"/>
  <c r="AG32" i="11"/>
  <c r="AF32" i="11"/>
  <c r="AE32" i="11"/>
  <c r="AC32" i="11"/>
  <c r="Z32" i="11"/>
  <c r="Y32" i="11"/>
  <c r="X32" i="11"/>
  <c r="V32" i="11"/>
  <c r="P68" i="11"/>
  <c r="P72" i="11" s="1"/>
  <c r="O68" i="11"/>
  <c r="O72" i="11"/>
  <c r="N68" i="11"/>
  <c r="N72" i="11"/>
  <c r="L68" i="11"/>
  <c r="L72" i="11"/>
  <c r="J68" i="11"/>
  <c r="J72" i="11" s="1"/>
  <c r="H68" i="11"/>
  <c r="H72" i="11"/>
  <c r="G68" i="11"/>
  <c r="G72" i="11"/>
  <c r="F68" i="11"/>
  <c r="E68" i="11"/>
  <c r="E72" i="11" s="1"/>
  <c r="AH30" i="11"/>
  <c r="AH34" i="11"/>
  <c r="AH39" i="11"/>
  <c r="AG30" i="11"/>
  <c r="AG34" i="11"/>
  <c r="AG39" i="11" s="1"/>
  <c r="AF30" i="11"/>
  <c r="AF34" i="11" s="1"/>
  <c r="AF39" i="11" s="1"/>
  <c r="AD30" i="11"/>
  <c r="AD34" i="11"/>
  <c r="AD39" i="11"/>
  <c r="AB30" i="11"/>
  <c r="AB34" i="11" s="1"/>
  <c r="AB39" i="11" s="1"/>
  <c r="Z30" i="11"/>
  <c r="Z34" i="11" s="1"/>
  <c r="Z39" i="11" s="1"/>
  <c r="Y30" i="11"/>
  <c r="Y34" i="11"/>
  <c r="Y39" i="11"/>
  <c r="X30" i="11"/>
  <c r="W30" i="11"/>
  <c r="W34" i="11" s="1"/>
  <c r="W39" i="11" s="1"/>
  <c r="D31" i="3"/>
  <c r="D37" i="3"/>
  <c r="H29" i="3"/>
  <c r="P33" i="3"/>
  <c r="N33" i="3"/>
  <c r="L33" i="3"/>
  <c r="J33" i="3"/>
  <c r="H33" i="3"/>
  <c r="G33" i="3"/>
  <c r="E33" i="3"/>
  <c r="D33" i="3"/>
  <c r="E27" i="3"/>
  <c r="E31" i="3" s="1"/>
  <c r="E37" i="3"/>
  <c r="F27" i="3"/>
  <c r="P27" i="3"/>
  <c r="P31" i="3"/>
  <c r="P37" i="3"/>
  <c r="N27" i="3"/>
  <c r="N31" i="3"/>
  <c r="N37" i="3" s="1"/>
  <c r="L27" i="3"/>
  <c r="L31" i="3" s="1"/>
  <c r="L37" i="3" s="1"/>
  <c r="J27" i="3"/>
  <c r="J31" i="3"/>
  <c r="J37" i="3"/>
  <c r="H27" i="3"/>
  <c r="H31" i="3" s="1"/>
  <c r="H37" i="3"/>
  <c r="Q29" i="3"/>
  <c r="N29" i="3"/>
  <c r="M29" i="3"/>
  <c r="K29" i="3"/>
  <c r="G27" i="3"/>
  <c r="G31" i="3"/>
  <c r="G37" i="3" s="1"/>
  <c r="G29" i="3"/>
  <c r="F29" i="3"/>
  <c r="D29" i="3"/>
  <c r="AH33" i="3"/>
  <c r="AG33" i="3"/>
  <c r="AF33" i="3"/>
  <c r="AD33" i="3"/>
  <c r="AB33" i="3"/>
  <c r="Z33" i="3"/>
  <c r="Y33" i="3"/>
  <c r="W33" i="3"/>
  <c r="V33" i="3"/>
  <c r="O33" i="3"/>
  <c r="AC31" i="3"/>
  <c r="K31" i="3"/>
  <c r="AI29" i="3"/>
  <c r="AG29" i="3"/>
  <c r="AF29" i="3"/>
  <c r="AE29" i="3"/>
  <c r="AC29" i="3"/>
  <c r="Z29" i="3"/>
  <c r="Y29" i="3"/>
  <c r="X29" i="3"/>
  <c r="O29" i="3"/>
  <c r="AH27" i="3"/>
  <c r="AH31" i="3" s="1"/>
  <c r="AH37" i="3" s="1"/>
  <c r="AG27" i="3"/>
  <c r="AG31" i="3"/>
  <c r="AG37" i="3"/>
  <c r="AF27" i="3"/>
  <c r="AF31" i="3" s="1"/>
  <c r="AF37" i="3"/>
  <c r="AD27" i="3"/>
  <c r="AD31" i="3" s="1"/>
  <c r="AD37" i="3" s="1"/>
  <c r="AB27" i="3"/>
  <c r="AB31" i="3"/>
  <c r="AB37" i="3"/>
  <c r="Z27" i="3"/>
  <c r="Z31" i="3"/>
  <c r="Z37" i="3" s="1"/>
  <c r="Y27" i="3"/>
  <c r="Y31" i="3"/>
  <c r="Y37" i="3"/>
  <c r="X27" i="3"/>
  <c r="W27" i="3"/>
  <c r="W31" i="3" s="1"/>
  <c r="W37" i="3" s="1"/>
  <c r="V31" i="3"/>
  <c r="V37" i="3" s="1"/>
  <c r="O27" i="3"/>
  <c r="O31" i="3"/>
  <c r="O37" i="3"/>
  <c r="AH32" i="10"/>
  <c r="AG32" i="10"/>
  <c r="AF32" i="10"/>
  <c r="AD32" i="10"/>
  <c r="AB32" i="10"/>
  <c r="Z32" i="10"/>
  <c r="Y32" i="10"/>
  <c r="W32" i="10"/>
  <c r="V32" i="10"/>
  <c r="AC30" i="10"/>
  <c r="AI28" i="10"/>
  <c r="AG28" i="10"/>
  <c r="AF28" i="10"/>
  <c r="AE28" i="10"/>
  <c r="AC28" i="10"/>
  <c r="Z28" i="10"/>
  <c r="Y28" i="10"/>
  <c r="X28" i="10"/>
  <c r="V28" i="10"/>
  <c r="AH26" i="10"/>
  <c r="AH30" i="10" s="1"/>
  <c r="AH36" i="10" s="1"/>
  <c r="AG26" i="10"/>
  <c r="AG30" i="10"/>
  <c r="AG36" i="10"/>
  <c r="AF26" i="10"/>
  <c r="AF30" i="10"/>
  <c r="AF36" i="10" s="1"/>
  <c r="AD26" i="10"/>
  <c r="AD30" i="10"/>
  <c r="AD36" i="10"/>
  <c r="AB26" i="10"/>
  <c r="AB30" i="10"/>
  <c r="AB36" i="10" s="1"/>
  <c r="Z26" i="10"/>
  <c r="Z30" i="10" s="1"/>
  <c r="Z36" i="10" s="1"/>
  <c r="Y26" i="10"/>
  <c r="Y30" i="10"/>
  <c r="Y36" i="10"/>
  <c r="X26" i="10"/>
  <c r="W26" i="10"/>
  <c r="W30" i="10"/>
  <c r="W36" i="10" s="1"/>
  <c r="V26" i="10"/>
  <c r="V30" i="10"/>
  <c r="V36" i="10"/>
  <c r="O32" i="10"/>
  <c r="O28" i="10"/>
  <c r="O26" i="10"/>
  <c r="O30" i="10"/>
  <c r="O36" i="10" s="1"/>
  <c r="P32" i="10"/>
  <c r="N32" i="10"/>
  <c r="L32" i="10"/>
  <c r="J32" i="10"/>
  <c r="H32" i="10"/>
  <c r="G32" i="10"/>
  <c r="E32" i="10"/>
  <c r="D32" i="10"/>
  <c r="K30" i="10"/>
  <c r="Q28" i="10"/>
  <c r="N28" i="10"/>
  <c r="M28" i="10"/>
  <c r="K28" i="10"/>
  <c r="H28" i="10"/>
  <c r="G28" i="10"/>
  <c r="F28" i="10"/>
  <c r="D28" i="10"/>
  <c r="P26" i="10"/>
  <c r="P30" i="10"/>
  <c r="P36" i="10"/>
  <c r="N26" i="10"/>
  <c r="N30" i="10" s="1"/>
  <c r="N36" i="10" s="1"/>
  <c r="L26" i="10"/>
  <c r="L30" i="10" s="1"/>
  <c r="L36" i="10" s="1"/>
  <c r="J26" i="10"/>
  <c r="J30" i="10"/>
  <c r="J36" i="10"/>
  <c r="H26" i="10"/>
  <c r="H30" i="10"/>
  <c r="H36" i="10" s="1"/>
  <c r="G26" i="10"/>
  <c r="G30" i="10"/>
  <c r="G36" i="10"/>
  <c r="F26" i="10"/>
  <c r="E26" i="10"/>
  <c r="E30" i="10" s="1"/>
  <c r="E36" i="10"/>
  <c r="D26" i="10"/>
  <c r="D30" i="10" s="1"/>
  <c r="D36" i="10" s="1"/>
  <c r="AF32" i="9"/>
  <c r="AE32" i="9"/>
  <c r="AC32" i="9"/>
  <c r="AA32" i="9"/>
  <c r="Y32" i="9"/>
  <c r="X32" i="9"/>
  <c r="V32" i="9"/>
  <c r="U32" i="9"/>
  <c r="AB30" i="9"/>
  <c r="AG28" i="9"/>
  <c r="AE28" i="9"/>
  <c r="AD28" i="9"/>
  <c r="AB28" i="9"/>
  <c r="Y28" i="9"/>
  <c r="X28" i="9"/>
  <c r="W28" i="9"/>
  <c r="U28" i="9"/>
  <c r="AF26" i="9"/>
  <c r="AF30" i="9"/>
  <c r="AF36" i="9" s="1"/>
  <c r="AE26" i="9"/>
  <c r="AE30" i="9" s="1"/>
  <c r="AE36" i="9" s="1"/>
  <c r="AC26" i="9"/>
  <c r="AC30" i="9"/>
  <c r="AC36" i="9"/>
  <c r="AA26" i="9"/>
  <c r="AA30" i="9" s="1"/>
  <c r="AA36" i="9"/>
  <c r="Y26" i="9"/>
  <c r="Y30" i="9" s="1"/>
  <c r="Y36" i="9" s="1"/>
  <c r="X26" i="9"/>
  <c r="X30" i="9"/>
  <c r="X36" i="9"/>
  <c r="W26" i="9"/>
  <c r="V26" i="9"/>
  <c r="V30" i="9" s="1"/>
  <c r="V36" i="9" s="1"/>
  <c r="U26" i="9"/>
  <c r="U30" i="9"/>
  <c r="U36" i="9"/>
  <c r="Q38" i="8"/>
  <c r="O32" i="9"/>
  <c r="N32" i="9"/>
  <c r="L32" i="9"/>
  <c r="J32" i="9"/>
  <c r="H32" i="9"/>
  <c r="G32" i="9"/>
  <c r="E32" i="9"/>
  <c r="D32" i="9"/>
  <c r="K30" i="9"/>
  <c r="P28" i="9"/>
  <c r="N28" i="9"/>
  <c r="M28" i="9"/>
  <c r="K28" i="9"/>
  <c r="H28" i="9"/>
  <c r="G28" i="9"/>
  <c r="F28" i="9"/>
  <c r="D28" i="9"/>
  <c r="O26" i="9"/>
  <c r="O30" i="9" s="1"/>
  <c r="O36" i="9" s="1"/>
  <c r="N26" i="9"/>
  <c r="N30" i="9"/>
  <c r="N36" i="9"/>
  <c r="L26" i="9"/>
  <c r="L30" i="9" s="1"/>
  <c r="L36" i="9" s="1"/>
  <c r="J26" i="9"/>
  <c r="J30" i="9" s="1"/>
  <c r="J36" i="9" s="1"/>
  <c r="H26" i="9"/>
  <c r="H30" i="9"/>
  <c r="H36" i="9"/>
  <c r="G26" i="9"/>
  <c r="G30" i="9"/>
  <c r="G36" i="9" s="1"/>
  <c r="F26" i="9"/>
  <c r="E26" i="9"/>
  <c r="E30" i="9"/>
  <c r="E36" i="9"/>
  <c r="D26" i="9"/>
  <c r="D30" i="9" s="1"/>
  <c r="D36" i="9" s="1"/>
  <c r="O32" i="8"/>
  <c r="N32" i="8"/>
  <c r="L32" i="8"/>
  <c r="J32" i="8"/>
  <c r="H32" i="8"/>
  <c r="G32" i="8"/>
  <c r="E32" i="8"/>
  <c r="D32" i="8"/>
  <c r="N28" i="8"/>
  <c r="H28" i="8"/>
  <c r="G28" i="8"/>
  <c r="P28" i="8"/>
  <c r="M28" i="8"/>
  <c r="K28" i="8"/>
  <c r="O26" i="8"/>
  <c r="O30" i="8"/>
  <c r="O36" i="8" s="1"/>
  <c r="N26" i="8"/>
  <c r="N30" i="8"/>
  <c r="N36" i="8"/>
  <c r="L26" i="8"/>
  <c r="L30" i="8"/>
  <c r="L36" i="8" s="1"/>
  <c r="J26" i="8"/>
  <c r="J30" i="8" s="1"/>
  <c r="J36" i="8" s="1"/>
  <c r="H26" i="8"/>
  <c r="H30" i="8"/>
  <c r="H36" i="8"/>
  <c r="G26" i="8"/>
  <c r="G30" i="8" s="1"/>
  <c r="G36" i="8"/>
  <c r="E26" i="8"/>
  <c r="E30" i="8" s="1"/>
  <c r="E36" i="8" s="1"/>
  <c r="F26" i="8"/>
  <c r="F28" i="8"/>
  <c r="D26" i="8"/>
  <c r="D30" i="8" s="1"/>
  <c r="D36" i="8" s="1"/>
  <c r="D28" i="8"/>
  <c r="K30" i="8"/>
  <c r="N26" i="7"/>
  <c r="M26" i="7"/>
  <c r="K26" i="7"/>
  <c r="I26" i="7"/>
  <c r="G26" i="7"/>
  <c r="F26" i="7"/>
  <c r="D26" i="7"/>
  <c r="C26" i="7"/>
  <c r="J24" i="7"/>
  <c r="O22" i="7"/>
  <c r="M22" i="7"/>
  <c r="L22" i="7"/>
  <c r="J22" i="7"/>
  <c r="G22" i="7"/>
  <c r="F22" i="7"/>
  <c r="E22" i="7"/>
  <c r="C22" i="7"/>
  <c r="N20" i="7"/>
  <c r="N24" i="7"/>
  <c r="N30" i="7"/>
  <c r="M20" i="7"/>
  <c r="M24" i="7"/>
  <c r="M30" i="7" s="1"/>
  <c r="K20" i="7"/>
  <c r="K24" i="7"/>
  <c r="K30" i="7"/>
  <c r="I20" i="7"/>
  <c r="I24" i="7"/>
  <c r="I30" i="7" s="1"/>
  <c r="G20" i="7"/>
  <c r="G24" i="7" s="1"/>
  <c r="G30" i="7" s="1"/>
  <c r="F20" i="7"/>
  <c r="F24" i="7"/>
  <c r="F30" i="7"/>
  <c r="D20" i="7"/>
  <c r="D24" i="7" s="1"/>
  <c r="D30" i="7"/>
  <c r="C20" i="7"/>
  <c r="C24" i="7" s="1"/>
  <c r="C30" i="7" s="1"/>
  <c r="C2" i="2"/>
  <c r="C3" i="2"/>
  <c r="C4" i="2"/>
  <c r="D4" i="2" s="1"/>
  <c r="C5" i="2"/>
  <c r="C9" i="2"/>
  <c r="C10" i="2"/>
  <c r="C11" i="2"/>
  <c r="D11" i="2"/>
  <c r="C12" i="2"/>
  <c r="C366" i="2"/>
  <c r="C365" i="2"/>
  <c r="D365" i="2"/>
  <c r="C364" i="2"/>
  <c r="C363" i="2"/>
  <c r="C362" i="2"/>
  <c r="C361" i="2"/>
  <c r="C360" i="2"/>
  <c r="D361" i="2" s="1"/>
  <c r="C359" i="2"/>
  <c r="C358" i="2"/>
  <c r="C357" i="2"/>
  <c r="D357" i="2" s="1"/>
  <c r="C356" i="2"/>
  <c r="C355" i="2"/>
  <c r="C354" i="2"/>
  <c r="C353" i="2"/>
  <c r="C352" i="2"/>
  <c r="D353" i="2"/>
  <c r="C351" i="2"/>
  <c r="C350" i="2"/>
  <c r="C349" i="2"/>
  <c r="C348" i="2"/>
  <c r="D349" i="2" s="1"/>
  <c r="C347" i="2"/>
  <c r="D347" i="2" s="1"/>
  <c r="C346" i="2"/>
  <c r="C345" i="2"/>
  <c r="D345" i="2" s="1"/>
  <c r="C344" i="2"/>
  <c r="C343" i="2"/>
  <c r="D344" i="2"/>
  <c r="C342" i="2"/>
  <c r="C341" i="2"/>
  <c r="D341" i="2" s="1"/>
  <c r="C340" i="2"/>
  <c r="C339" i="2"/>
  <c r="D339" i="2" s="1"/>
  <c r="C338" i="2"/>
  <c r="C337" i="2"/>
  <c r="C336" i="2"/>
  <c r="D337" i="2"/>
  <c r="C335" i="2"/>
  <c r="D335" i="2" s="1"/>
  <c r="C334" i="2"/>
  <c r="C333" i="2"/>
  <c r="D333" i="2" s="1"/>
  <c r="C332" i="2"/>
  <c r="C331" i="2"/>
  <c r="C330" i="2"/>
  <c r="C329" i="2"/>
  <c r="D329" i="2"/>
  <c r="C328" i="2"/>
  <c r="C327" i="2"/>
  <c r="D328" i="2" s="1"/>
  <c r="C326" i="2"/>
  <c r="C325" i="2"/>
  <c r="C324" i="2"/>
  <c r="D325" i="2" s="1"/>
  <c r="C323" i="2"/>
  <c r="C322" i="2"/>
  <c r="C321" i="2"/>
  <c r="C320" i="2"/>
  <c r="D321" i="2" s="1"/>
  <c r="C319" i="2"/>
  <c r="C318" i="2"/>
  <c r="C317" i="2"/>
  <c r="C316" i="2"/>
  <c r="D317" i="2" s="1"/>
  <c r="C315" i="2"/>
  <c r="C314" i="2"/>
  <c r="C313" i="2"/>
  <c r="D313" i="2" s="1"/>
  <c r="C312" i="2"/>
  <c r="C311" i="2"/>
  <c r="C310" i="2"/>
  <c r="D311" i="2" s="1"/>
  <c r="C309" i="2"/>
  <c r="C308" i="2"/>
  <c r="D308" i="2" s="1"/>
  <c r="C307" i="2"/>
  <c r="C306" i="2"/>
  <c r="C305" i="2"/>
  <c r="C304" i="2"/>
  <c r="D305" i="2"/>
  <c r="C303" i="2"/>
  <c r="C302" i="2"/>
  <c r="D302" i="2" s="1"/>
  <c r="C301" i="2"/>
  <c r="C300" i="2"/>
  <c r="C299" i="2"/>
  <c r="C298" i="2"/>
  <c r="C297" i="2"/>
  <c r="C296" i="2"/>
  <c r="C295" i="2"/>
  <c r="C294" i="2"/>
  <c r="C293" i="2"/>
  <c r="C292" i="2"/>
  <c r="D293" i="2" s="1"/>
  <c r="C291" i="2"/>
  <c r="D292" i="2" s="1"/>
  <c r="C290" i="2"/>
  <c r="C289" i="2"/>
  <c r="D289" i="2" s="1"/>
  <c r="C288" i="2"/>
  <c r="C287" i="2"/>
  <c r="C286" i="2"/>
  <c r="C285" i="2"/>
  <c r="D286" i="2"/>
  <c r="C284" i="2"/>
  <c r="C283" i="2"/>
  <c r="C282" i="2"/>
  <c r="C281" i="2"/>
  <c r="C280" i="2"/>
  <c r="C279" i="2"/>
  <c r="D279" i="2" s="1"/>
  <c r="C278" i="2"/>
  <c r="D278" i="2"/>
  <c r="C277" i="2"/>
  <c r="D277" i="2" s="1"/>
  <c r="C276" i="2"/>
  <c r="C275" i="2"/>
  <c r="C274" i="2"/>
  <c r="D275" i="2" s="1"/>
  <c r="C273" i="2"/>
  <c r="D273" i="2" s="1"/>
  <c r="C272" i="2"/>
  <c r="D272" i="2" s="1"/>
  <c r="C271" i="2"/>
  <c r="C270" i="2"/>
  <c r="D271" i="2"/>
  <c r="C269" i="2"/>
  <c r="D269" i="2"/>
  <c r="C268" i="2"/>
  <c r="C267" i="2"/>
  <c r="D267" i="2" s="1"/>
  <c r="C266" i="2"/>
  <c r="C265" i="2"/>
  <c r="D266" i="2"/>
  <c r="C264" i="2"/>
  <c r="D265" i="2"/>
  <c r="C263" i="2"/>
  <c r="C262" i="2"/>
  <c r="D263" i="2" s="1"/>
  <c r="C261" i="2"/>
  <c r="D261" i="2" s="1"/>
  <c r="C260" i="2"/>
  <c r="C259" i="2"/>
  <c r="C258" i="2"/>
  <c r="C257" i="2"/>
  <c r="D257" i="2" s="1"/>
  <c r="C256" i="2"/>
  <c r="C255" i="2"/>
  <c r="C254" i="2"/>
  <c r="C253" i="2"/>
  <c r="D254" i="2" s="1"/>
  <c r="C252" i="2"/>
  <c r="D253" i="2" s="1"/>
  <c r="C251" i="2"/>
  <c r="C250" i="2"/>
  <c r="D250" i="2" s="1"/>
  <c r="C249" i="2"/>
  <c r="C248" i="2"/>
  <c r="C247" i="2"/>
  <c r="C246" i="2"/>
  <c r="C245" i="2"/>
  <c r="D245" i="2" s="1"/>
  <c r="C244" i="2"/>
  <c r="D244" i="2" s="1"/>
  <c r="C243" i="2"/>
  <c r="C242" i="2"/>
  <c r="C241" i="2"/>
  <c r="D241" i="2"/>
  <c r="C240" i="2"/>
  <c r="C239" i="2"/>
  <c r="D240" i="2" s="1"/>
  <c r="C238" i="2"/>
  <c r="D238" i="2" s="1"/>
  <c r="C237" i="2"/>
  <c r="C236" i="2"/>
  <c r="D237" i="2" s="1"/>
  <c r="C235" i="2"/>
  <c r="D235" i="2" s="1"/>
  <c r="C234" i="2"/>
  <c r="D234" i="2" s="1"/>
  <c r="C233" i="2"/>
  <c r="D233" i="2" s="1"/>
  <c r="C232" i="2"/>
  <c r="C231" i="2"/>
  <c r="D232" i="2"/>
  <c r="C230" i="2"/>
  <c r="C229" i="2"/>
  <c r="D229" i="2" s="1"/>
  <c r="C228" i="2"/>
  <c r="C227" i="2"/>
  <c r="C226" i="2"/>
  <c r="C225" i="2"/>
  <c r="D225" i="2"/>
  <c r="C224" i="2"/>
  <c r="C223" i="2"/>
  <c r="D224" i="2" s="1"/>
  <c r="C222" i="2"/>
  <c r="D222" i="2" s="1"/>
  <c r="C221" i="2"/>
  <c r="C220" i="2"/>
  <c r="C219" i="2"/>
  <c r="C218" i="2"/>
  <c r="D219" i="2" s="1"/>
  <c r="C217" i="2"/>
  <c r="D217" i="2"/>
  <c r="C216" i="2"/>
  <c r="C215" i="2"/>
  <c r="C214" i="2"/>
  <c r="C213" i="2"/>
  <c r="D214" i="2" s="1"/>
  <c r="D213" i="2"/>
  <c r="C212" i="2"/>
  <c r="C211" i="2"/>
  <c r="D211" i="2" s="1"/>
  <c r="C210" i="2"/>
  <c r="C209" i="2"/>
  <c r="C208" i="2"/>
  <c r="C207" i="2"/>
  <c r="C206" i="2"/>
  <c r="D206" i="2" s="1"/>
  <c r="C205" i="2"/>
  <c r="D205" i="2" s="1"/>
  <c r="C204" i="2"/>
  <c r="C203" i="2"/>
  <c r="C202" i="2"/>
  <c r="C201" i="2"/>
  <c r="D201" i="2"/>
  <c r="C200" i="2"/>
  <c r="C199" i="2"/>
  <c r="D199" i="2" s="1"/>
  <c r="C198" i="2"/>
  <c r="C197" i="2"/>
  <c r="D198" i="2" s="1"/>
  <c r="C196" i="2"/>
  <c r="D197" i="2"/>
  <c r="C195" i="2"/>
  <c r="C194" i="2"/>
  <c r="D194" i="2" s="1"/>
  <c r="C193" i="2"/>
  <c r="D193" i="2" s="1"/>
  <c r="C192" i="2"/>
  <c r="C191" i="2"/>
  <c r="C190" i="2"/>
  <c r="D190" i="2"/>
  <c r="C189" i="2"/>
  <c r="C188" i="2"/>
  <c r="C187" i="2"/>
  <c r="C186" i="2"/>
  <c r="C185" i="2"/>
  <c r="C184" i="2"/>
  <c r="C183" i="2"/>
  <c r="D184" i="2" s="1"/>
  <c r="C182" i="2"/>
  <c r="C181" i="2"/>
  <c r="D181" i="2" s="1"/>
  <c r="C180" i="2"/>
  <c r="D180" i="2" s="1"/>
  <c r="C179" i="2"/>
  <c r="C178" i="2"/>
  <c r="C177" i="2"/>
  <c r="D178" i="2" s="1"/>
  <c r="C176" i="2"/>
  <c r="D177" i="2"/>
  <c r="C175" i="2"/>
  <c r="C174" i="2"/>
  <c r="C173" i="2"/>
  <c r="C172" i="2"/>
  <c r="C171" i="2"/>
  <c r="C170" i="2"/>
  <c r="C169" i="2"/>
  <c r="D169" i="2" s="1"/>
  <c r="C168" i="2"/>
  <c r="C167" i="2"/>
  <c r="C166" i="2"/>
  <c r="C165" i="2"/>
  <c r="D166" i="2" s="1"/>
  <c r="C164" i="2"/>
  <c r="C163" i="2"/>
  <c r="C162" i="2"/>
  <c r="C161" i="2"/>
  <c r="C160" i="2"/>
  <c r="D161" i="2" s="1"/>
  <c r="C159" i="2"/>
  <c r="D159" i="2" s="1"/>
  <c r="C158" i="2"/>
  <c r="D158" i="2" s="1"/>
  <c r="C157" i="2"/>
  <c r="C156" i="2"/>
  <c r="C155" i="2"/>
  <c r="D156" i="2" s="1"/>
  <c r="C154" i="2"/>
  <c r="C153" i="2"/>
  <c r="C152" i="2"/>
  <c r="C151" i="2"/>
  <c r="D151" i="2" s="1"/>
  <c r="C150" i="2"/>
  <c r="C149" i="2"/>
  <c r="C148" i="2"/>
  <c r="C147" i="2"/>
  <c r="C146" i="2"/>
  <c r="D146" i="2" s="1"/>
  <c r="C145" i="2"/>
  <c r="C144" i="2"/>
  <c r="C143" i="2"/>
  <c r="C142" i="2"/>
  <c r="D143" i="2" s="1"/>
  <c r="C141" i="2"/>
  <c r="C140" i="2"/>
  <c r="C139" i="2"/>
  <c r="C138" i="2"/>
  <c r="C137" i="2"/>
  <c r="C136" i="2"/>
  <c r="D137" i="2" s="1"/>
  <c r="C135" i="2"/>
  <c r="C134" i="2"/>
  <c r="C133" i="2"/>
  <c r="C132" i="2"/>
  <c r="C131" i="2"/>
  <c r="C130" i="2"/>
  <c r="D131" i="2" s="1"/>
  <c r="C129" i="2"/>
  <c r="C128" i="2"/>
  <c r="D128" i="2" s="1"/>
  <c r="C127" i="2"/>
  <c r="C126" i="2"/>
  <c r="C125" i="2"/>
  <c r="D126" i="2" s="1"/>
  <c r="C124" i="2"/>
  <c r="D125" i="2" s="1"/>
  <c r="C123" i="2"/>
  <c r="C122" i="2"/>
  <c r="C121" i="2"/>
  <c r="C120" i="2"/>
  <c r="D121" i="2" s="1"/>
  <c r="C119" i="2"/>
  <c r="C118" i="2"/>
  <c r="C117" i="2"/>
  <c r="C116" i="2"/>
  <c r="C115" i="2"/>
  <c r="C114" i="2"/>
  <c r="D115" i="2" s="1"/>
  <c r="C113" i="2"/>
  <c r="D113" i="2" s="1"/>
  <c r="C112" i="2"/>
  <c r="D112" i="2" s="1"/>
  <c r="C111" i="2"/>
  <c r="D111" i="2" s="1"/>
  <c r="C110" i="2"/>
  <c r="C109" i="2"/>
  <c r="D110" i="2" s="1"/>
  <c r="C108" i="2"/>
  <c r="D108" i="2" s="1"/>
  <c r="C107" i="2"/>
  <c r="C106" i="2"/>
  <c r="D106" i="2" s="1"/>
  <c r="C105" i="2"/>
  <c r="C104" i="2"/>
  <c r="C103" i="2"/>
  <c r="D104" i="2" s="1"/>
  <c r="C102" i="2"/>
  <c r="D103" i="2"/>
  <c r="C101" i="2"/>
  <c r="C100" i="2"/>
  <c r="C99" i="2"/>
  <c r="C98" i="2"/>
  <c r="D99" i="2" s="1"/>
  <c r="C97" i="2"/>
  <c r="D98" i="2" s="1"/>
  <c r="C96" i="2"/>
  <c r="D96" i="2"/>
  <c r="C95" i="2"/>
  <c r="C94" i="2"/>
  <c r="C93" i="2"/>
  <c r="D94" i="2" s="1"/>
  <c r="C92" i="2"/>
  <c r="C91" i="2"/>
  <c r="C90" i="2"/>
  <c r="D90" i="2" s="1"/>
  <c r="C89" i="2"/>
  <c r="C88" i="2"/>
  <c r="D88" i="2" s="1"/>
  <c r="C87" i="2"/>
  <c r="C86" i="2"/>
  <c r="C85" i="2"/>
  <c r="C84" i="2"/>
  <c r="D84" i="2" s="1"/>
  <c r="C83" i="2"/>
  <c r="C82" i="2"/>
  <c r="D82" i="2" s="1"/>
  <c r="C81" i="2"/>
  <c r="C80" i="2"/>
  <c r="D81" i="2" s="1"/>
  <c r="C79" i="2"/>
  <c r="D80" i="2"/>
  <c r="C78" i="2"/>
  <c r="C77" i="2"/>
  <c r="C76" i="2"/>
  <c r="D77" i="2"/>
  <c r="C75" i="2"/>
  <c r="C74" i="2"/>
  <c r="C73" i="2"/>
  <c r="C72" i="2"/>
  <c r="D72" i="2" s="1"/>
  <c r="C71" i="2"/>
  <c r="C70" i="2"/>
  <c r="D70" i="2" s="1"/>
  <c r="C69" i="2"/>
  <c r="C68" i="2"/>
  <c r="D69" i="2" s="1"/>
  <c r="C67" i="2"/>
  <c r="D67" i="2"/>
  <c r="C66" i="2"/>
  <c r="C65" i="2"/>
  <c r="D65" i="2" s="1"/>
  <c r="C64" i="2"/>
  <c r="C63" i="2"/>
  <c r="C62" i="2"/>
  <c r="D62" i="2" s="1"/>
  <c r="C61" i="2"/>
  <c r="C60" i="2"/>
  <c r="C59" i="2"/>
  <c r="C58" i="2"/>
  <c r="C57" i="2"/>
  <c r="D58" i="2"/>
  <c r="C56" i="2"/>
  <c r="D57" i="2" s="1"/>
  <c r="C55" i="2"/>
  <c r="C54" i="2"/>
  <c r="D55" i="2" s="1"/>
  <c r="C53" i="2"/>
  <c r="C52" i="2"/>
  <c r="D53" i="2" s="1"/>
  <c r="C51" i="2"/>
  <c r="C50" i="2"/>
  <c r="C49" i="2"/>
  <c r="C48" i="2"/>
  <c r="D48" i="2" s="1"/>
  <c r="C47" i="2"/>
  <c r="D47" i="2" s="1"/>
  <c r="C46" i="2"/>
  <c r="C45" i="2"/>
  <c r="C44" i="2"/>
  <c r="C43" i="2"/>
  <c r="D44" i="2" s="1"/>
  <c r="C42" i="2"/>
  <c r="C41" i="2"/>
  <c r="D41" i="2" s="1"/>
  <c r="C40" i="2"/>
  <c r="C39" i="2"/>
  <c r="C38" i="2"/>
  <c r="C37" i="2"/>
  <c r="D38" i="2" s="1"/>
  <c r="D37" i="2"/>
  <c r="C36" i="2"/>
  <c r="C35" i="2"/>
  <c r="D35" i="2" s="1"/>
  <c r="C34" i="2"/>
  <c r="C33" i="2"/>
  <c r="C32" i="2"/>
  <c r="C31" i="2"/>
  <c r="C30" i="2"/>
  <c r="C29" i="2"/>
  <c r="D29" i="2" s="1"/>
  <c r="C28" i="2"/>
  <c r="C27" i="2"/>
  <c r="C26" i="2"/>
  <c r="C25" i="2"/>
  <c r="D26" i="2" s="1"/>
  <c r="C24" i="2"/>
  <c r="C23" i="2"/>
  <c r="D23" i="2" s="1"/>
  <c r="C22" i="2"/>
  <c r="C21" i="2"/>
  <c r="C20" i="2"/>
  <c r="D20" i="2"/>
  <c r="C19" i="2"/>
  <c r="C18" i="2"/>
  <c r="D19" i="2" s="1"/>
  <c r="C17" i="2"/>
  <c r="D17" i="2" s="1"/>
  <c r="C16" i="2"/>
  <c r="C15" i="2"/>
  <c r="C14" i="2"/>
  <c r="D14" i="2" s="1"/>
  <c r="C13" i="2"/>
  <c r="D13" i="2" s="1"/>
  <c r="C8" i="2"/>
  <c r="D9" i="2" s="1"/>
  <c r="C7" i="2"/>
  <c r="C6" i="2"/>
  <c r="D3" i="2"/>
  <c r="C367" i="2"/>
  <c r="D367" i="2"/>
  <c r="O21" i="6"/>
  <c r="M21" i="6"/>
  <c r="L21" i="6"/>
  <c r="J21" i="6"/>
  <c r="G21" i="6"/>
  <c r="F21" i="6"/>
  <c r="E21" i="6"/>
  <c r="N25" i="6"/>
  <c r="M25" i="6"/>
  <c r="K25" i="6"/>
  <c r="I25" i="6"/>
  <c r="G25" i="6"/>
  <c r="F25" i="6"/>
  <c r="D25" i="6"/>
  <c r="C25" i="6"/>
  <c r="J23" i="6"/>
  <c r="C21" i="6"/>
  <c r="N19" i="6"/>
  <c r="N23" i="6"/>
  <c r="N29" i="6"/>
  <c r="M19" i="6"/>
  <c r="M23" i="6"/>
  <c r="M29" i="6" s="1"/>
  <c r="K19" i="6"/>
  <c r="K23" i="6" s="1"/>
  <c r="K29" i="6" s="1"/>
  <c r="I19" i="6"/>
  <c r="I23" i="6"/>
  <c r="I29" i="6"/>
  <c r="G19" i="6"/>
  <c r="G23" i="6" s="1"/>
  <c r="G29" i="6"/>
  <c r="F19" i="6"/>
  <c r="F23" i="6"/>
  <c r="F29" i="6" s="1"/>
  <c r="D19" i="6"/>
  <c r="D23" i="6"/>
  <c r="D29" i="6"/>
  <c r="C19" i="6"/>
  <c r="C23" i="6"/>
  <c r="C29" i="6" s="1"/>
  <c r="M27" i="5"/>
  <c r="L27" i="5"/>
  <c r="K27" i="5"/>
  <c r="I27" i="5"/>
  <c r="G27" i="5"/>
  <c r="F27" i="5"/>
  <c r="D27" i="5"/>
  <c r="C27" i="5"/>
  <c r="M21" i="5"/>
  <c r="M25" i="5" s="1"/>
  <c r="L21" i="5"/>
  <c r="L25" i="5"/>
  <c r="K21" i="5"/>
  <c r="K25" i="5" s="1"/>
  <c r="I21" i="5"/>
  <c r="I25" i="5" s="1"/>
  <c r="G21" i="5"/>
  <c r="G25" i="5"/>
  <c r="F21" i="5"/>
  <c r="F25" i="5"/>
  <c r="D21" i="5"/>
  <c r="D25" i="5" s="1"/>
  <c r="C21" i="5"/>
  <c r="C25" i="5" s="1"/>
  <c r="J25" i="5"/>
  <c r="N23" i="5"/>
  <c r="L23" i="5"/>
  <c r="K23" i="5"/>
  <c r="J23" i="5"/>
  <c r="G23" i="5"/>
  <c r="F23" i="5"/>
  <c r="E23" i="5"/>
  <c r="C23" i="5"/>
  <c r="J22" i="1"/>
  <c r="D18" i="1"/>
  <c r="D22" i="1" s="1"/>
  <c r="M18" i="1"/>
  <c r="M22" i="1" s="1"/>
  <c r="L18" i="1"/>
  <c r="L22" i="1" s="1"/>
  <c r="K18" i="1"/>
  <c r="K22" i="1"/>
  <c r="I18" i="1"/>
  <c r="I22" i="1" s="1"/>
  <c r="G18" i="1"/>
  <c r="G22" i="1" s="1"/>
  <c r="F18" i="1"/>
  <c r="F22" i="1" s="1"/>
  <c r="C18" i="1"/>
  <c r="C22" i="1"/>
  <c r="M20" i="1"/>
  <c r="L20" i="1"/>
  <c r="K20" i="1"/>
  <c r="I20" i="1"/>
  <c r="G20" i="1"/>
  <c r="F20" i="1"/>
  <c r="D20" i="1"/>
  <c r="C20" i="1"/>
  <c r="M24" i="1"/>
  <c r="L24" i="1"/>
  <c r="K24" i="1"/>
  <c r="I24" i="1"/>
  <c r="G24" i="1"/>
  <c r="F24" i="1"/>
  <c r="D24" i="1"/>
  <c r="C24" i="1"/>
  <c r="D51" i="2"/>
  <c r="D276" i="2"/>
  <c r="D280" i="2"/>
  <c r="D216" i="2"/>
  <c r="D202" i="2"/>
  <c r="D208" i="2"/>
  <c r="D210" i="2"/>
  <c r="D174" i="2"/>
  <c r="D168" i="2"/>
  <c r="D162" i="2"/>
  <c r="D134" i="2"/>
  <c r="D138" i="2"/>
  <c r="D135" i="2"/>
  <c r="D139" i="2"/>
  <c r="D116" i="2"/>
  <c r="D100" i="2"/>
  <c r="D78" i="2"/>
  <c r="D270" i="2"/>
  <c r="D226" i="2"/>
  <c r="D200" i="2"/>
  <c r="D192" i="2"/>
  <c r="D150" i="2"/>
  <c r="D86" i="2"/>
  <c r="D7" i="2"/>
  <c r="D36" i="2"/>
  <c r="D40" i="2"/>
  <c r="D8" i="2"/>
  <c r="D10" i="2"/>
  <c r="D16" i="2"/>
  <c r="D22" i="2"/>
  <c r="D28" i="2"/>
  <c r="D33" i="2"/>
  <c r="D34" i="2"/>
  <c r="D54" i="2"/>
  <c r="D287" i="2"/>
  <c r="D288" i="2"/>
  <c r="D295" i="2"/>
  <c r="D296" i="2"/>
  <c r="D316" i="2"/>
  <c r="D323" i="2"/>
  <c r="D324" i="2"/>
  <c r="D351" i="2"/>
  <c r="D352" i="2"/>
  <c r="D355" i="2"/>
  <c r="D356" i="2"/>
  <c r="D363" i="2"/>
  <c r="D364" i="2"/>
  <c r="D285" i="2"/>
  <c r="D294" i="2"/>
  <c r="D306" i="2"/>
  <c r="D322" i="2"/>
  <c r="D330" i="2"/>
  <c r="D338" i="2"/>
  <c r="D346" i="2"/>
  <c r="D354" i="2"/>
  <c r="D362" i="2"/>
  <c r="D291" i="2"/>
  <c r="D299" i="2"/>
  <c r="D300" i="2"/>
  <c r="D319" i="2"/>
  <c r="D320" i="2"/>
  <c r="D327" i="2"/>
  <c r="D331" i="2"/>
  <c r="D332" i="2"/>
  <c r="D359" i="2"/>
  <c r="D360" i="2"/>
  <c r="D32" i="2"/>
  <c r="D262" i="2"/>
  <c r="D92" i="2"/>
  <c r="D186" i="2"/>
  <c r="D118" i="2"/>
  <c r="D170" i="2"/>
  <c r="D87" i="2"/>
  <c r="D147" i="2"/>
  <c r="D165" i="2"/>
  <c r="D283" i="2"/>
  <c r="D284" i="2"/>
  <c r="D303" i="2"/>
  <c r="D102" i="2"/>
  <c r="D79" i="2"/>
  <c r="D95" i="2"/>
  <c r="D105" i="2"/>
  <c r="D155" i="2"/>
  <c r="D173" i="2"/>
  <c r="D251" i="2"/>
  <c r="D203" i="2"/>
  <c r="D204" i="2"/>
  <c r="D281" i="2"/>
  <c r="D282" i="2"/>
  <c r="D24" i="2"/>
  <c r="D45" i="2"/>
  <c r="D46" i="2"/>
  <c r="D52" i="2"/>
  <c r="D127" i="2"/>
  <c r="D157" i="2"/>
  <c r="D191" i="2"/>
  <c r="D207" i="2"/>
  <c r="D223" i="2"/>
  <c r="D249" i="2"/>
  <c r="D255" i="2"/>
  <c r="D259" i="2"/>
  <c r="D260" i="2"/>
  <c r="D59" i="2"/>
  <c r="D60" i="2"/>
  <c r="D366" i="2"/>
  <c r="D358" i="2"/>
  <c r="D350" i="2"/>
  <c r="D326" i="2"/>
  <c r="D318" i="2"/>
  <c r="D301" i="2"/>
  <c r="D236" i="2"/>
  <c r="D21" i="2"/>
  <c r="D89" i="2"/>
  <c r="D117" i="2"/>
  <c r="D154" i="2"/>
  <c r="D185" i="2"/>
  <c r="D195" i="2"/>
  <c r="D227" i="2"/>
  <c r="D228" i="2"/>
  <c r="D256" i="2"/>
  <c r="D64" i="2"/>
  <c r="D187" i="2"/>
  <c r="D188" i="2"/>
  <c r="D220" i="2"/>
  <c r="D71" i="2"/>
  <c r="D123" i="2"/>
  <c r="D73" i="2"/>
  <c r="D74" i="2"/>
  <c r="D83" i="2"/>
  <c r="D93" i="2"/>
  <c r="D133" i="2"/>
  <c r="D132" i="2"/>
  <c r="D140" i="2"/>
  <c r="D144" i="2"/>
  <c r="D145" i="2"/>
  <c r="D215" i="2"/>
  <c r="D231" i="2"/>
  <c r="D12" i="2"/>
  <c r="D179" i="2"/>
  <c r="D196" i="2"/>
  <c r="D76" i="2"/>
  <c r="D340" i="2"/>
  <c r="D312" i="2"/>
  <c r="D18" i="2"/>
  <c r="D343" i="2"/>
  <c r="D307" i="2"/>
  <c r="D61" i="2"/>
  <c r="D264" i="2"/>
  <c r="D258" i="2"/>
  <c r="D242" i="2"/>
  <c r="D252" i="2"/>
  <c r="D309" i="2"/>
  <c r="D141" i="2"/>
  <c r="D15" i="2"/>
  <c r="D152" i="2"/>
  <c r="D27" i="2"/>
  <c r="D66" i="2"/>
  <c r="D39" i="2"/>
  <c r="D75" i="2"/>
  <c r="D101" i="2"/>
  <c r="D175" i="2"/>
  <c r="D189" i="2"/>
  <c r="D209" i="2"/>
  <c r="D243" i="2"/>
  <c r="D42" i="2"/>
  <c r="D43" i="2"/>
  <c r="D298" i="2"/>
  <c r="D304" i="2"/>
  <c r="D176" i="2"/>
  <c r="D31" i="2"/>
  <c r="D107" i="2"/>
  <c r="D122" i="2"/>
  <c r="D167" i="2"/>
  <c r="D221" i="2"/>
  <c r="D248" i="2"/>
  <c r="H38" i="15"/>
  <c r="D38" i="15"/>
  <c r="I38" i="15"/>
  <c r="O38" i="15"/>
  <c r="P38" i="15"/>
  <c r="F38" i="15"/>
  <c r="D91" i="2" l="1"/>
  <c r="D68" i="2"/>
  <c r="D97" i="2"/>
  <c r="D50" i="2"/>
  <c r="D85" i="2"/>
  <c r="D124" i="2"/>
  <c r="D153" i="2"/>
  <c r="D6" i="2"/>
  <c r="D5" i="2"/>
  <c r="D49" i="2"/>
  <c r="D297" i="2"/>
  <c r="D334" i="2"/>
  <c r="D315" i="2"/>
  <c r="D314" i="2"/>
  <c r="D310" i="2"/>
  <c r="D63" i="2"/>
  <c r="D274" i="2"/>
  <c r="D342" i="2"/>
  <c r="D348" i="2"/>
  <c r="D56" i="2"/>
  <c r="D218" i="2"/>
  <c r="D164" i="2"/>
  <c r="D163" i="2"/>
  <c r="D172" i="2"/>
  <c r="D171" i="2"/>
  <c r="D247" i="2"/>
  <c r="D246" i="2"/>
  <c r="D136" i="2"/>
  <c r="D183" i="2"/>
  <c r="D30" i="2"/>
  <c r="D142" i="2"/>
  <c r="D149" i="2"/>
  <c r="D148" i="2"/>
  <c r="D130" i="2"/>
  <c r="D129" i="2"/>
  <c r="D182" i="2"/>
  <c r="D336" i="2"/>
  <c r="D212" i="2"/>
  <c r="D290" i="2"/>
  <c r="D239" i="2"/>
  <c r="D268" i="2"/>
  <c r="D25" i="2"/>
  <c r="D120" i="2"/>
  <c r="D119" i="2"/>
  <c r="D230" i="2"/>
  <c r="D109" i="2"/>
  <c r="D114" i="2"/>
  <c r="D160" i="2"/>
  <c r="E369" i="2" l="1"/>
  <c r="E373" i="2" s="1"/>
  <c r="E371" i="2"/>
  <c r="E375" i="2"/>
</calcChain>
</file>

<file path=xl/sharedStrings.xml><?xml version="1.0" encoding="utf-8"?>
<sst xmlns="http://schemas.openxmlformats.org/spreadsheetml/2006/main" count="1490" uniqueCount="88">
  <si>
    <t>ENGINEERING DEPARTMENT</t>
  </si>
  <si>
    <t>Blayney Sewage Treatment Works - Licence Point Sampling</t>
  </si>
  <si>
    <t>License Point No.</t>
  </si>
  <si>
    <t>Period</t>
  </si>
  <si>
    <t>2008 - 2009</t>
  </si>
  <si>
    <t>DATE</t>
  </si>
  <si>
    <t>BOD (mg/L)</t>
  </si>
  <si>
    <t>Total Suspended Solids (mg/L)</t>
  </si>
  <si>
    <t>pH</t>
  </si>
  <si>
    <t>Faecal Coliforms (units/100 mL)</t>
  </si>
  <si>
    <t>Oil &amp; Grease (mg/L)</t>
  </si>
  <si>
    <t>Total Nitrogen (mg/L)</t>
  </si>
  <si>
    <t>Total Phosphorous (mg/L)</t>
  </si>
  <si>
    <t>Ammonia - N (mg/L)</t>
  </si>
  <si>
    <t>&lt;</t>
  </si>
  <si>
    <t>No of Samples Collected</t>
  </si>
  <si>
    <t>Lowest Sample Value</t>
  </si>
  <si>
    <t>Mean of Samples</t>
  </si>
  <si>
    <t>Highest Sample Value</t>
  </si>
  <si>
    <t>2009 - 2010</t>
  </si>
  <si>
    <t>2010 - 2011</t>
  </si>
  <si>
    <t>Flow</t>
  </si>
  <si>
    <t>Actual Load</t>
  </si>
  <si>
    <t>2011 - 2012</t>
  </si>
  <si>
    <t>INFRASTRUCTURE SERVICES DEPARTMENT</t>
  </si>
  <si>
    <t>91 Adelaide Street BLAYNEY NSW 2799</t>
  </si>
  <si>
    <t>2012 - 2013</t>
  </si>
  <si>
    <t>Sampling Frequency</t>
  </si>
  <si>
    <t>Monthly</t>
  </si>
  <si>
    <t>Published Date</t>
  </si>
  <si>
    <t>Date Sample Taken</t>
  </si>
  <si>
    <t>Date Obtained</t>
  </si>
  <si>
    <t>Biological Oxygen Demand (mg/L)</t>
  </si>
  <si>
    <t>Approved Concentration Limit</t>
  </si>
  <si>
    <t>No limit or range defined in licence</t>
  </si>
  <si>
    <t>14/11/20112</t>
  </si>
  <si>
    <t>21/11/20112</t>
  </si>
  <si>
    <t>2013-2014</t>
  </si>
  <si>
    <t>~</t>
  </si>
  <si>
    <t>No samples Taken</t>
  </si>
  <si>
    <t>2014-2015</t>
  </si>
  <si>
    <t>Aluminium (mg/L)</t>
  </si>
  <si>
    <t>2015-2016</t>
  </si>
  <si>
    <t>Yearly</t>
  </si>
  <si>
    <t>Point 1  License Conditions 100%ile</t>
  </si>
  <si>
    <t>6.5-8.5</t>
  </si>
  <si>
    <t>N/A</t>
  </si>
  <si>
    <t>Issue with Courier not picking up samples</t>
  </si>
  <si>
    <t>&lt;5</t>
  </si>
  <si>
    <t>Point 1 to be sampled if discharge to river occurs</t>
  </si>
  <si>
    <t>2016-2017</t>
  </si>
  <si>
    <t>If discharge to creek occurs</t>
  </si>
  <si>
    <t>Biochemical Oxygen Demand (mg/L)</t>
  </si>
  <si>
    <t>*</t>
  </si>
  <si>
    <t xml:space="preserve"> </t>
  </si>
  <si>
    <t>*Suspected error</t>
  </si>
  <si>
    <t>2017-2018</t>
  </si>
  <si>
    <t>Date Reported</t>
  </si>
  <si>
    <t>2018-2019</t>
  </si>
  <si>
    <t>&gt;</t>
  </si>
  <si>
    <t>2019-2020</t>
  </si>
  <si>
    <t>UVT % @ 254nm</t>
  </si>
  <si>
    <t>UVT % @ 270nm</t>
  </si>
  <si>
    <t>CVO Effluent transfer System Suspended 11/12/2019</t>
  </si>
  <si>
    <t>Catch Pond</t>
  </si>
  <si>
    <t>Catch Pond Summary</t>
  </si>
  <si>
    <t>2020 - 2021</t>
  </si>
  <si>
    <t>Monthly - when discharge occurs</t>
  </si>
  <si>
    <t>2021-2022</t>
  </si>
  <si>
    <t>&lt;0.20</t>
  </si>
  <si>
    <t>Inlet Works</t>
  </si>
  <si>
    <t>Date</t>
  </si>
  <si>
    <t>Cummulative</t>
  </si>
  <si>
    <t>Daily/Weekly m^3 (kL)</t>
  </si>
  <si>
    <t>31/3/010</t>
  </si>
  <si>
    <t>Reading Days = 87</t>
  </si>
  <si>
    <t>Min Reading = 10</t>
  </si>
  <si>
    <t>Max Reading = 12,300</t>
  </si>
  <si>
    <t>Med Reading = 2,210</t>
  </si>
  <si>
    <t>Av Reading (/read days) = 2,631.3</t>
  </si>
  <si>
    <t>Was entered as 13078</t>
  </si>
  <si>
    <t>No. of pumping days</t>
  </si>
  <si>
    <t>Lowest volume Pumped</t>
  </si>
  <si>
    <t>Mean Volume Pumped</t>
  </si>
  <si>
    <t>Highest Volume Pumped</t>
  </si>
  <si>
    <t>~98</t>
  </si>
  <si>
    <t>&lt;.20</t>
  </si>
  <si>
    <t xml:space="preserve">     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</si>
</sst>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14" fontId="4" fillId="2" borderId="8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2" borderId="11" xfId="0" applyFont="1" applyFill="1" applyBorder="1" applyAlignment="1">
      <alignment horizontal="right"/>
    </xf>
    <xf numFmtId="0" fontId="6" fillId="2" borderId="12" xfId="0" applyFont="1" applyFill="1" applyBorder="1" applyAlignment="1">
      <alignment horizontal="right"/>
    </xf>
    <xf numFmtId="0" fontId="6" fillId="2" borderId="13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6" fillId="2" borderId="15" xfId="0" applyFont="1" applyFill="1" applyBorder="1" applyAlignment="1">
      <alignment horizontal="left"/>
    </xf>
    <xf numFmtId="0" fontId="6" fillId="2" borderId="16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right"/>
    </xf>
    <xf numFmtId="2" fontId="0" fillId="2" borderId="6" xfId="0" applyNumberFormat="1" applyFill="1" applyBorder="1" applyAlignment="1">
      <alignment horizontal="left"/>
    </xf>
    <xf numFmtId="2" fontId="0" fillId="2" borderId="7" xfId="0" applyNumberForma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166" fontId="0" fillId="0" borderId="0" xfId="0" applyNumberFormat="1" applyAlignment="1">
      <alignment horizontal="center"/>
    </xf>
    <xf numFmtId="0" fontId="6" fillId="2" borderId="18" xfId="0" applyFont="1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2" fontId="0" fillId="0" borderId="21" xfId="0" applyNumberFormat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6" fillId="2" borderId="23" xfId="0" applyFont="1" applyFill="1" applyBorder="1" applyAlignment="1">
      <alignment horizontal="right"/>
    </xf>
    <xf numFmtId="0" fontId="6" fillId="2" borderId="24" xfId="0" applyFont="1" applyFill="1" applyBorder="1" applyAlignment="1">
      <alignment horizontal="right"/>
    </xf>
    <xf numFmtId="0" fontId="6" fillId="2" borderId="25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14" fontId="6" fillId="0" borderId="0" xfId="0" applyNumberFormat="1" applyFont="1" applyAlignment="1">
      <alignment horizontal="center"/>
    </xf>
    <xf numFmtId="0" fontId="9" fillId="0" borderId="0" xfId="0" applyFont="1"/>
    <xf numFmtId="14" fontId="0" fillId="0" borderId="0" xfId="0" applyNumberFormat="1"/>
    <xf numFmtId="0" fontId="5" fillId="0" borderId="0" xfId="0" applyFont="1" applyAlignment="1">
      <alignment horizontal="right"/>
    </xf>
    <xf numFmtId="0" fontId="9" fillId="0" borderId="0" xfId="0" applyFont="1" applyAlignment="1">
      <alignment horizontal="center" wrapText="1"/>
    </xf>
    <xf numFmtId="1" fontId="0" fillId="0" borderId="0" xfId="0" applyNumberFormat="1"/>
    <xf numFmtId="14" fontId="0" fillId="3" borderId="0" xfId="0" applyNumberFormat="1" applyFill="1"/>
    <xf numFmtId="0" fontId="0" fillId="3" borderId="0" xfId="0" applyFill="1"/>
    <xf numFmtId="0" fontId="8" fillId="0" borderId="0" xfId="0" applyFont="1"/>
    <xf numFmtId="0" fontId="0" fillId="0" borderId="27" xfId="0" applyBorder="1"/>
    <xf numFmtId="0" fontId="0" fillId="0" borderId="28" xfId="0" applyBorder="1"/>
    <xf numFmtId="0" fontId="0" fillId="0" borderId="30" xfId="0" applyBorder="1"/>
    <xf numFmtId="0" fontId="0" fillId="0" borderId="32" xfId="0" applyBorder="1"/>
    <xf numFmtId="0" fontId="0" fillId="0" borderId="33" xfId="0" applyBorder="1"/>
    <xf numFmtId="0" fontId="6" fillId="2" borderId="34" xfId="0" applyFont="1" applyFill="1" applyBorder="1" applyAlignment="1">
      <alignment horizontal="right"/>
    </xf>
    <xf numFmtId="0" fontId="6" fillId="2" borderId="35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6" fillId="2" borderId="36" xfId="0" applyFont="1" applyFill="1" applyBorder="1" applyAlignment="1">
      <alignment horizontal="left"/>
    </xf>
    <xf numFmtId="0" fontId="6" fillId="2" borderId="37" xfId="0" applyFont="1" applyFill="1" applyBorder="1" applyAlignment="1">
      <alignment horizontal="left"/>
    </xf>
    <xf numFmtId="14" fontId="4" fillId="2" borderId="38" xfId="0" applyNumberFormat="1" applyFont="1" applyFill="1" applyBorder="1" applyAlignment="1">
      <alignment horizontal="center"/>
    </xf>
    <xf numFmtId="0" fontId="6" fillId="2" borderId="39" xfId="0" applyFont="1" applyFill="1" applyBorder="1" applyAlignment="1">
      <alignment horizontal="right"/>
    </xf>
    <xf numFmtId="0" fontId="6" fillId="2" borderId="40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14" fontId="4" fillId="2" borderId="41" xfId="0" applyNumberFormat="1" applyFont="1" applyFill="1" applyBorder="1" applyAlignment="1">
      <alignment horizontal="center"/>
    </xf>
    <xf numFmtId="14" fontId="4" fillId="2" borderId="42" xfId="0" applyNumberFormat="1" applyFont="1" applyFill="1" applyBorder="1" applyAlignment="1">
      <alignment horizontal="center"/>
    </xf>
    <xf numFmtId="0" fontId="5" fillId="0" borderId="43" xfId="0" applyFont="1" applyBorder="1" applyAlignment="1">
      <alignment horizontal="center" wrapText="1"/>
    </xf>
    <xf numFmtId="0" fontId="5" fillId="2" borderId="42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14" fontId="4" fillId="2" borderId="44" xfId="0" applyNumberFormat="1" applyFont="1" applyFill="1" applyBorder="1" applyAlignment="1">
      <alignment horizontal="center"/>
    </xf>
    <xf numFmtId="14" fontId="4" fillId="2" borderId="45" xfId="0" applyNumberFormat="1" applyFont="1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6" fillId="2" borderId="47" xfId="0" applyFont="1" applyFill="1" applyBorder="1" applyAlignment="1">
      <alignment horizontal="right"/>
    </xf>
    <xf numFmtId="0" fontId="6" fillId="2" borderId="48" xfId="0" applyFont="1" applyFill="1" applyBorder="1" applyAlignment="1">
      <alignment horizontal="left"/>
    </xf>
    <xf numFmtId="0" fontId="0" fillId="2" borderId="49" xfId="0" applyFill="1" applyBorder="1" applyAlignment="1">
      <alignment horizontal="center"/>
    </xf>
    <xf numFmtId="0" fontId="0" fillId="2" borderId="48" xfId="0" applyFill="1" applyBorder="1" applyAlignment="1">
      <alignment horizontal="left"/>
    </xf>
    <xf numFmtId="0" fontId="6" fillId="2" borderId="50" xfId="0" applyFont="1" applyFill="1" applyBorder="1" applyAlignment="1">
      <alignment horizontal="right"/>
    </xf>
    <xf numFmtId="14" fontId="4" fillId="2" borderId="51" xfId="0" applyNumberFormat="1" applyFont="1" applyFill="1" applyBorder="1" applyAlignment="1">
      <alignment horizontal="center"/>
    </xf>
    <xf numFmtId="0" fontId="6" fillId="2" borderId="52" xfId="0" applyFont="1" applyFill="1" applyBorder="1" applyAlignment="1">
      <alignment horizontal="right"/>
    </xf>
    <xf numFmtId="0" fontId="6" fillId="2" borderId="53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center"/>
    </xf>
    <xf numFmtId="14" fontId="4" fillId="2" borderId="54" xfId="0" applyNumberFormat="1" applyFont="1" applyFill="1" applyBorder="1" applyAlignment="1">
      <alignment horizontal="center"/>
    </xf>
    <xf numFmtId="14" fontId="4" fillId="2" borderId="29" xfId="0" applyNumberFormat="1" applyFont="1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6" fillId="2" borderId="56" xfId="0" applyFont="1" applyFill="1" applyBorder="1" applyAlignment="1">
      <alignment horizontal="right"/>
    </xf>
    <xf numFmtId="0" fontId="6" fillId="2" borderId="57" xfId="0" applyFont="1" applyFill="1" applyBorder="1" applyAlignment="1">
      <alignment horizontal="left"/>
    </xf>
    <xf numFmtId="0" fontId="0" fillId="2" borderId="58" xfId="0" applyFill="1" applyBorder="1" applyAlignment="1">
      <alignment horizontal="center"/>
    </xf>
    <xf numFmtId="0" fontId="0" fillId="2" borderId="57" xfId="0" applyFill="1" applyBorder="1" applyAlignment="1">
      <alignment horizontal="left"/>
    </xf>
    <xf numFmtId="0" fontId="6" fillId="2" borderId="0" xfId="0" applyFont="1" applyFill="1" applyAlignment="1">
      <alignment horizontal="right"/>
    </xf>
    <xf numFmtId="0" fontId="6" fillId="2" borderId="30" xfId="0" applyFont="1" applyFill="1" applyBorder="1" applyAlignment="1">
      <alignment horizontal="left"/>
    </xf>
    <xf numFmtId="14" fontId="4" fillId="2" borderId="59" xfId="0" applyNumberFormat="1" applyFont="1" applyFill="1" applyBorder="1" applyAlignment="1">
      <alignment horizontal="center"/>
    </xf>
    <xf numFmtId="14" fontId="4" fillId="2" borderId="60" xfId="0" applyNumberFormat="1" applyFont="1" applyFill="1" applyBorder="1" applyAlignment="1">
      <alignment horizontal="center"/>
    </xf>
    <xf numFmtId="0" fontId="0" fillId="2" borderId="61" xfId="0" applyFill="1" applyBorder="1" applyAlignment="1">
      <alignment horizontal="center"/>
    </xf>
    <xf numFmtId="0" fontId="6" fillId="2" borderId="62" xfId="0" applyFont="1" applyFill="1" applyBorder="1" applyAlignment="1">
      <alignment horizontal="right"/>
    </xf>
    <xf numFmtId="0" fontId="6" fillId="2" borderId="63" xfId="0" applyFont="1" applyFill="1" applyBorder="1" applyAlignment="1">
      <alignment horizontal="left"/>
    </xf>
    <xf numFmtId="0" fontId="0" fillId="2" borderId="64" xfId="0" applyFill="1" applyBorder="1" applyAlignment="1">
      <alignment horizontal="center"/>
    </xf>
    <xf numFmtId="0" fontId="0" fillId="2" borderId="63" xfId="0" applyFill="1" applyBorder="1" applyAlignment="1">
      <alignment horizontal="left"/>
    </xf>
    <xf numFmtId="0" fontId="6" fillId="2" borderId="65" xfId="0" applyFont="1" applyFill="1" applyBorder="1" applyAlignment="1">
      <alignment horizontal="right"/>
    </xf>
    <xf numFmtId="0" fontId="6" fillId="2" borderId="66" xfId="0" applyFont="1" applyFill="1" applyBorder="1" applyAlignment="1">
      <alignment horizontal="left"/>
    </xf>
    <xf numFmtId="0" fontId="0" fillId="2" borderId="67" xfId="0" applyFill="1" applyBorder="1" applyAlignment="1">
      <alignment horizontal="center"/>
    </xf>
    <xf numFmtId="0" fontId="0" fillId="2" borderId="68" xfId="0" applyFill="1" applyBorder="1" applyAlignment="1">
      <alignment horizontal="center"/>
    </xf>
    <xf numFmtId="0" fontId="0" fillId="2" borderId="69" xfId="0" applyFill="1" applyBorder="1" applyAlignment="1">
      <alignment horizontal="center"/>
    </xf>
    <xf numFmtId="0" fontId="0" fillId="2" borderId="70" xfId="0" applyFill="1" applyBorder="1" applyAlignment="1">
      <alignment horizontal="left"/>
    </xf>
    <xf numFmtId="0" fontId="0" fillId="2" borderId="71" xfId="0" applyFill="1" applyBorder="1" applyAlignment="1">
      <alignment horizontal="left"/>
    </xf>
    <xf numFmtId="0" fontId="0" fillId="2" borderId="72" xfId="0" applyFill="1" applyBorder="1" applyAlignment="1">
      <alignment horizontal="center"/>
    </xf>
    <xf numFmtId="0" fontId="0" fillId="2" borderId="73" xfId="0" applyFill="1" applyBorder="1" applyAlignment="1">
      <alignment horizontal="center"/>
    </xf>
    <xf numFmtId="0" fontId="0" fillId="2" borderId="72" xfId="0" applyFill="1" applyBorder="1" applyAlignment="1">
      <alignment horizontal="left"/>
    </xf>
    <xf numFmtId="0" fontId="0" fillId="2" borderId="74" xfId="0" applyFill="1" applyBorder="1" applyAlignment="1">
      <alignment horizontal="center"/>
    </xf>
    <xf numFmtId="0" fontId="0" fillId="2" borderId="66" xfId="0" applyFill="1" applyBorder="1" applyAlignment="1">
      <alignment horizontal="left"/>
    </xf>
    <xf numFmtId="14" fontId="4" fillId="2" borderId="75" xfId="0" applyNumberFormat="1" applyFont="1" applyFill="1" applyBorder="1" applyAlignment="1">
      <alignment horizontal="center"/>
    </xf>
    <xf numFmtId="0" fontId="0" fillId="2" borderId="76" xfId="0" applyFill="1" applyBorder="1" applyAlignment="1">
      <alignment horizontal="center"/>
    </xf>
    <xf numFmtId="0" fontId="0" fillId="2" borderId="77" xfId="0" applyFill="1" applyBorder="1" applyAlignment="1">
      <alignment horizontal="left"/>
    </xf>
    <xf numFmtId="0" fontId="0" fillId="2" borderId="78" xfId="0" applyFill="1" applyBorder="1" applyAlignment="1">
      <alignment horizontal="center"/>
    </xf>
    <xf numFmtId="0" fontId="0" fillId="2" borderId="79" xfId="0" applyFill="1" applyBorder="1" applyAlignment="1">
      <alignment horizontal="left"/>
    </xf>
    <xf numFmtId="0" fontId="0" fillId="2" borderId="80" xfId="0" applyFill="1" applyBorder="1" applyAlignment="1">
      <alignment horizontal="center"/>
    </xf>
    <xf numFmtId="0" fontId="0" fillId="2" borderId="81" xfId="0" applyFill="1" applyBorder="1" applyAlignment="1">
      <alignment horizontal="center"/>
    </xf>
    <xf numFmtId="164" fontId="0" fillId="0" borderId="0" xfId="2" applyFont="1" applyAlignment="1">
      <alignment horizontal="center"/>
    </xf>
    <xf numFmtId="164" fontId="0" fillId="0" borderId="0" xfId="0" applyNumberFormat="1" applyAlignment="1">
      <alignment horizontal="center"/>
    </xf>
    <xf numFmtId="14" fontId="5" fillId="2" borderId="38" xfId="0" applyNumberFormat="1" applyFont="1" applyFill="1" applyBorder="1" applyAlignment="1">
      <alignment horizontal="center"/>
    </xf>
    <xf numFmtId="14" fontId="5" fillId="2" borderId="41" xfId="0" applyNumberFormat="1" applyFont="1" applyFill="1" applyBorder="1" applyAlignment="1">
      <alignment horizontal="center"/>
    </xf>
    <xf numFmtId="14" fontId="5" fillId="2" borderId="5" xfId="0" applyNumberFormat="1" applyFont="1" applyFill="1" applyBorder="1" applyAlignment="1">
      <alignment horizontal="center"/>
    </xf>
    <xf numFmtId="14" fontId="5" fillId="2" borderId="42" xfId="0" applyNumberFormat="1" applyFont="1" applyFill="1" applyBorder="1" applyAlignment="1">
      <alignment horizontal="center"/>
    </xf>
    <xf numFmtId="14" fontId="5" fillId="2" borderId="44" xfId="0" applyNumberFormat="1" applyFont="1" applyFill="1" applyBorder="1" applyAlignment="1">
      <alignment horizontal="center"/>
    </xf>
    <xf numFmtId="14" fontId="5" fillId="2" borderId="45" xfId="0" applyNumberFormat="1" applyFont="1" applyFill="1" applyBorder="1" applyAlignment="1">
      <alignment horizontal="center"/>
    </xf>
    <xf numFmtId="14" fontId="5" fillId="2" borderId="59" xfId="0" applyNumberFormat="1" applyFont="1" applyFill="1" applyBorder="1" applyAlignment="1">
      <alignment horizontal="center"/>
    </xf>
    <xf numFmtId="14" fontId="5" fillId="2" borderId="60" xfId="0" applyNumberFormat="1" applyFont="1" applyFill="1" applyBorder="1" applyAlignment="1">
      <alignment horizontal="center"/>
    </xf>
    <xf numFmtId="14" fontId="5" fillId="2" borderId="54" xfId="0" applyNumberFormat="1" applyFont="1" applyFill="1" applyBorder="1" applyAlignment="1">
      <alignment horizontal="center"/>
    </xf>
    <xf numFmtId="14" fontId="5" fillId="2" borderId="29" xfId="0" applyNumberFormat="1" applyFont="1" applyFill="1" applyBorder="1" applyAlignment="1">
      <alignment horizontal="center"/>
    </xf>
    <xf numFmtId="14" fontId="5" fillId="2" borderId="75" xfId="0" applyNumberFormat="1" applyFont="1" applyFill="1" applyBorder="1" applyAlignment="1">
      <alignment horizontal="center"/>
    </xf>
    <xf numFmtId="14" fontId="5" fillId="2" borderId="51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right"/>
    </xf>
    <xf numFmtId="0" fontId="3" fillId="2" borderId="34" xfId="0" applyFont="1" applyFill="1" applyBorder="1" applyAlignment="1">
      <alignment horizontal="right"/>
    </xf>
    <xf numFmtId="0" fontId="3" fillId="2" borderId="24" xfId="0" applyFont="1" applyFill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3" fillId="2" borderId="47" xfId="0" applyFont="1" applyFill="1" applyBorder="1" applyAlignment="1">
      <alignment horizontal="right"/>
    </xf>
    <xf numFmtId="0" fontId="3" fillId="2" borderId="52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center"/>
    </xf>
    <xf numFmtId="0" fontId="3" fillId="2" borderId="62" xfId="0" applyFont="1" applyFill="1" applyBorder="1" applyAlignment="1">
      <alignment horizontal="right"/>
    </xf>
    <xf numFmtId="0" fontId="3" fillId="2" borderId="73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3" fillId="2" borderId="56" xfId="0" applyFont="1" applyFill="1" applyBorder="1" applyAlignment="1">
      <alignment horizontal="right"/>
    </xf>
    <xf numFmtId="0" fontId="3" fillId="2" borderId="76" xfId="0" applyFont="1" applyFill="1" applyBorder="1" applyAlignment="1">
      <alignment horizontal="right"/>
    </xf>
    <xf numFmtId="0" fontId="3" fillId="2" borderId="73" xfId="0" applyFont="1" applyFill="1" applyBorder="1" applyAlignment="1">
      <alignment horizontal="center"/>
    </xf>
    <xf numFmtId="0" fontId="10" fillId="2" borderId="74" xfId="0" applyFont="1" applyFill="1" applyBorder="1" applyAlignment="1">
      <alignment horizontal="center"/>
    </xf>
    <xf numFmtId="0" fontId="10" fillId="2" borderId="64" xfId="0" applyFont="1" applyFill="1" applyBorder="1" applyAlignment="1">
      <alignment horizontal="center"/>
    </xf>
    <xf numFmtId="0" fontId="10" fillId="2" borderId="78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14" fontId="5" fillId="2" borderId="82" xfId="0" applyNumberFormat="1" applyFont="1" applyFill="1" applyBorder="1" applyAlignment="1">
      <alignment horizontal="center"/>
    </xf>
    <xf numFmtId="0" fontId="3" fillId="2" borderId="83" xfId="0" applyFont="1" applyFill="1" applyBorder="1" applyAlignment="1">
      <alignment horizontal="center"/>
    </xf>
    <xf numFmtId="0" fontId="3" fillId="2" borderId="84" xfId="0" applyFont="1" applyFill="1" applyBorder="1" applyAlignment="1">
      <alignment horizontal="right"/>
    </xf>
    <xf numFmtId="0" fontId="3" fillId="2" borderId="84" xfId="0" applyFont="1" applyFill="1" applyBorder="1" applyAlignment="1">
      <alignment horizontal="center"/>
    </xf>
    <xf numFmtId="0" fontId="3" fillId="2" borderId="86" xfId="0" applyFont="1" applyFill="1" applyBorder="1" applyAlignment="1">
      <alignment horizontal="center"/>
    </xf>
    <xf numFmtId="0" fontId="3" fillId="2" borderId="65" xfId="0" applyFont="1" applyFill="1" applyBorder="1" applyAlignment="1">
      <alignment horizontal="right"/>
    </xf>
    <xf numFmtId="0" fontId="0" fillId="0" borderId="0" xfId="0" applyAlignment="1">
      <alignment horizontal="right" wrapText="1"/>
    </xf>
    <xf numFmtId="0" fontId="3" fillId="2" borderId="49" xfId="0" applyFont="1" applyFill="1" applyBorder="1" applyAlignment="1">
      <alignment horizontal="center"/>
    </xf>
    <xf numFmtId="0" fontId="3" fillId="2" borderId="64" xfId="0" applyFont="1" applyFill="1" applyBorder="1" applyAlignment="1">
      <alignment horizontal="center"/>
    </xf>
    <xf numFmtId="0" fontId="3" fillId="2" borderId="58" xfId="0" applyFont="1" applyFill="1" applyBorder="1" applyAlignment="1">
      <alignment horizontal="center"/>
    </xf>
    <xf numFmtId="14" fontId="5" fillId="2" borderId="42" xfId="0" applyNumberFormat="1" applyFont="1" applyFill="1" applyBorder="1"/>
    <xf numFmtId="14" fontId="5" fillId="2" borderId="15" xfId="0" applyNumberFormat="1" applyFont="1" applyFill="1" applyBorder="1"/>
    <xf numFmtId="0" fontId="4" fillId="2" borderId="91" xfId="0" applyFont="1" applyFill="1" applyBorder="1"/>
    <xf numFmtId="0" fontId="4" fillId="2" borderId="92" xfId="0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61" xfId="0" applyFont="1" applyFill="1" applyBorder="1" applyAlignment="1">
      <alignment horizontal="center"/>
    </xf>
    <xf numFmtId="0" fontId="3" fillId="2" borderId="74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2" borderId="76" xfId="0" applyFont="1" applyFill="1" applyBorder="1" applyAlignment="1">
      <alignment horizontal="center"/>
    </xf>
    <xf numFmtId="0" fontId="3" fillId="2" borderId="78" xfId="0" applyFont="1" applyFill="1" applyBorder="1" applyAlignment="1">
      <alignment horizontal="center"/>
    </xf>
    <xf numFmtId="0" fontId="3" fillId="2" borderId="63" xfId="0" applyFont="1" applyFill="1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3" fillId="2" borderId="94" xfId="0" applyFont="1" applyFill="1" applyBorder="1" applyAlignment="1">
      <alignment horizontal="right"/>
    </xf>
    <xf numFmtId="0" fontId="3" fillId="2" borderId="97" xfId="0" applyFont="1" applyFill="1" applyBorder="1" applyAlignment="1">
      <alignment horizontal="right"/>
    </xf>
    <xf numFmtId="0" fontId="3" fillId="2" borderId="93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14" fontId="5" fillId="2" borderId="43" xfId="0" applyNumberFormat="1" applyFont="1" applyFill="1" applyBorder="1" applyAlignment="1">
      <alignment horizontal="center"/>
    </xf>
    <xf numFmtId="0" fontId="3" fillId="2" borderId="50" xfId="0" applyFont="1" applyFill="1" applyBorder="1" applyAlignment="1">
      <alignment horizontal="right"/>
    </xf>
    <xf numFmtId="0" fontId="0" fillId="0" borderId="11" xfId="0" applyBorder="1" applyAlignment="1">
      <alignment horizontal="center"/>
    </xf>
    <xf numFmtId="14" fontId="5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43" xfId="0" applyFont="1" applyBorder="1"/>
    <xf numFmtId="0" fontId="3" fillId="2" borderId="95" xfId="0" applyFont="1" applyFill="1" applyBorder="1" applyAlignment="1">
      <alignment horizontal="left"/>
    </xf>
    <xf numFmtId="0" fontId="3" fillId="2" borderId="96" xfId="0" applyFont="1" applyFill="1" applyBorder="1" applyAlignment="1">
      <alignment horizontal="center"/>
    </xf>
    <xf numFmtId="0" fontId="3" fillId="2" borderId="98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66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35" xfId="0" applyFont="1" applyFill="1" applyBorder="1" applyAlignment="1">
      <alignment horizontal="left"/>
    </xf>
    <xf numFmtId="0" fontId="3" fillId="2" borderId="36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48" xfId="0" applyFont="1" applyFill="1" applyBorder="1" applyAlignment="1">
      <alignment horizontal="left"/>
    </xf>
    <xf numFmtId="0" fontId="3" fillId="2" borderId="53" xfId="0" applyFont="1" applyFill="1" applyBorder="1" applyAlignment="1">
      <alignment horizontal="left"/>
    </xf>
    <xf numFmtId="0" fontId="3" fillId="2" borderId="55" xfId="0" applyFont="1" applyFill="1" applyBorder="1" applyAlignment="1">
      <alignment horizontal="center"/>
    </xf>
    <xf numFmtId="0" fontId="3" fillId="2" borderId="57" xfId="0" applyFont="1" applyFill="1" applyBorder="1" applyAlignment="1">
      <alignment horizontal="left"/>
    </xf>
    <xf numFmtId="0" fontId="3" fillId="2" borderId="0" xfId="0" applyFont="1" applyFill="1" applyAlignment="1">
      <alignment horizontal="right"/>
    </xf>
    <xf numFmtId="0" fontId="3" fillId="2" borderId="30" xfId="0" applyFont="1" applyFill="1" applyBorder="1" applyAlignment="1">
      <alignment horizontal="left"/>
    </xf>
    <xf numFmtId="0" fontId="3" fillId="2" borderId="72" xfId="0" applyFont="1" applyFill="1" applyBorder="1" applyAlignment="1">
      <alignment horizontal="center"/>
    </xf>
    <xf numFmtId="0" fontId="3" fillId="2" borderId="72" xfId="0" applyFont="1" applyFill="1" applyBorder="1" applyAlignment="1">
      <alignment horizontal="left"/>
    </xf>
    <xf numFmtId="0" fontId="3" fillId="2" borderId="80" xfId="0" applyFont="1" applyFill="1" applyBorder="1" applyAlignment="1">
      <alignment horizontal="center"/>
    </xf>
    <xf numFmtId="0" fontId="3" fillId="2" borderId="77" xfId="0" applyFont="1" applyFill="1" applyBorder="1" applyAlignment="1">
      <alignment horizontal="left"/>
    </xf>
    <xf numFmtId="0" fontId="3" fillId="2" borderId="79" xfId="0" applyFont="1" applyFill="1" applyBorder="1" applyAlignment="1">
      <alignment horizontal="left"/>
    </xf>
    <xf numFmtId="0" fontId="3" fillId="2" borderId="81" xfId="0" applyFont="1" applyFill="1" applyBorder="1" applyAlignment="1">
      <alignment horizontal="center"/>
    </xf>
    <xf numFmtId="0" fontId="3" fillId="2" borderId="85" xfId="0" applyFont="1" applyFill="1" applyBorder="1" applyAlignment="1">
      <alignment horizontal="left"/>
    </xf>
    <xf numFmtId="0" fontId="3" fillId="2" borderId="33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2" xfId="0" applyNumberFormat="1" applyFont="1" applyBorder="1"/>
    <xf numFmtId="2" fontId="0" fillId="0" borderId="13" xfId="0" applyNumberFormat="1" applyBorder="1"/>
    <xf numFmtId="2" fontId="0" fillId="0" borderId="16" xfId="0" applyNumberFormat="1" applyBorder="1"/>
    <xf numFmtId="0" fontId="3" fillId="2" borderId="0" xfId="0" applyFont="1" applyFill="1" applyAlignment="1">
      <alignment horizontal="left"/>
    </xf>
    <xf numFmtId="167" fontId="0" fillId="0" borderId="0" xfId="1" applyNumberFormat="1" applyFont="1" applyAlignment="1">
      <alignment horizontal="center"/>
    </xf>
    <xf numFmtId="3" fontId="3" fillId="2" borderId="62" xfId="0" applyNumberFormat="1" applyFont="1" applyFill="1" applyBorder="1" applyAlignment="1">
      <alignment horizontal="right"/>
    </xf>
    <xf numFmtId="0" fontId="3" fillId="2" borderId="99" xfId="0" applyFont="1" applyFill="1" applyBorder="1" applyAlignment="1">
      <alignment horizontal="right"/>
    </xf>
    <xf numFmtId="0" fontId="3" fillId="2" borderId="100" xfId="0" applyFont="1" applyFill="1" applyBorder="1" applyAlignment="1">
      <alignment horizontal="right"/>
    </xf>
    <xf numFmtId="14" fontId="5" fillId="2" borderId="107" xfId="0" applyNumberFormat="1" applyFont="1" applyFill="1" applyBorder="1" applyAlignment="1">
      <alignment horizontal="center"/>
    </xf>
    <xf numFmtId="0" fontId="3" fillId="2" borderId="108" xfId="0" applyFont="1" applyFill="1" applyBorder="1" applyAlignment="1">
      <alignment horizontal="right"/>
    </xf>
    <xf numFmtId="14" fontId="5" fillId="2" borderId="110" xfId="0" applyNumberFormat="1" applyFont="1" applyFill="1" applyBorder="1" applyAlignment="1">
      <alignment horizontal="center"/>
    </xf>
    <xf numFmtId="0" fontId="3" fillId="2" borderId="111" xfId="0" applyFont="1" applyFill="1" applyBorder="1" applyAlignment="1">
      <alignment horizontal="right"/>
    </xf>
    <xf numFmtId="14" fontId="5" fillId="2" borderId="113" xfId="0" applyNumberFormat="1" applyFont="1" applyFill="1" applyBorder="1" applyAlignment="1">
      <alignment horizontal="center"/>
    </xf>
    <xf numFmtId="0" fontId="3" fillId="2" borderId="117" xfId="0" applyFont="1" applyFill="1" applyBorder="1" applyAlignment="1">
      <alignment horizontal="right"/>
    </xf>
    <xf numFmtId="0" fontId="3" fillId="2" borderId="124" xfId="0" applyFont="1" applyFill="1" applyBorder="1" applyAlignment="1">
      <alignment horizontal="center"/>
    </xf>
    <xf numFmtId="0" fontId="3" fillId="2" borderId="119" xfId="0" applyFont="1" applyFill="1" applyBorder="1" applyAlignment="1">
      <alignment horizontal="right"/>
    </xf>
    <xf numFmtId="0" fontId="3" fillId="2" borderId="121" xfId="0" applyFont="1" applyFill="1" applyBorder="1" applyAlignment="1">
      <alignment horizontal="right"/>
    </xf>
    <xf numFmtId="0" fontId="3" fillId="2" borderId="121" xfId="0" applyFont="1" applyFill="1" applyBorder="1" applyAlignment="1">
      <alignment horizontal="center"/>
    </xf>
    <xf numFmtId="0" fontId="3" fillId="2" borderId="114" xfId="0" applyFont="1" applyFill="1" applyBorder="1" applyAlignment="1">
      <alignment horizontal="right"/>
    </xf>
    <xf numFmtId="0" fontId="3" fillId="2" borderId="125" xfId="0" applyFont="1" applyFill="1" applyBorder="1" applyAlignment="1">
      <alignment horizontal="right"/>
    </xf>
    <xf numFmtId="0" fontId="3" fillId="2" borderId="126" xfId="0" applyFont="1" applyFill="1" applyBorder="1" applyAlignment="1">
      <alignment horizontal="right"/>
    </xf>
    <xf numFmtId="0" fontId="3" fillId="2" borderId="117" xfId="0" applyFont="1" applyFill="1" applyBorder="1" applyAlignment="1">
      <alignment horizontal="center"/>
    </xf>
    <xf numFmtId="0" fontId="3" fillId="2" borderId="123" xfId="0" applyFont="1" applyFill="1" applyBorder="1" applyAlignment="1">
      <alignment horizontal="center"/>
    </xf>
    <xf numFmtId="0" fontId="3" fillId="2" borderId="119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2" borderId="69" xfId="0" applyFont="1" applyFill="1" applyBorder="1" applyAlignment="1">
      <alignment horizontal="right"/>
    </xf>
    <xf numFmtId="0" fontId="3" fillId="2" borderId="1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right"/>
    </xf>
    <xf numFmtId="0" fontId="3" fillId="2" borderId="40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right"/>
    </xf>
    <xf numFmtId="0" fontId="3" fillId="2" borderId="37" xfId="0" applyFont="1" applyFill="1" applyBorder="1" applyAlignment="1">
      <alignment horizontal="left"/>
    </xf>
    <xf numFmtId="0" fontId="3" fillId="2" borderId="67" xfId="0" applyFont="1" applyFill="1" applyBorder="1" applyAlignment="1">
      <alignment horizontal="center"/>
    </xf>
    <xf numFmtId="0" fontId="3" fillId="2" borderId="69" xfId="0" applyFont="1" applyFill="1" applyBorder="1" applyAlignment="1">
      <alignment horizontal="center"/>
    </xf>
    <xf numFmtId="0" fontId="3" fillId="2" borderId="70" xfId="0" applyFont="1" applyFill="1" applyBorder="1" applyAlignment="1">
      <alignment horizontal="left"/>
    </xf>
    <xf numFmtId="0" fontId="3" fillId="2" borderId="68" xfId="0" applyFont="1" applyFill="1" applyBorder="1" applyAlignment="1">
      <alignment horizontal="center"/>
    </xf>
    <xf numFmtId="0" fontId="3" fillId="2" borderId="71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0" fontId="3" fillId="2" borderId="87" xfId="0" applyFont="1" applyFill="1" applyBorder="1" applyAlignment="1">
      <alignment horizontal="center"/>
    </xf>
    <xf numFmtId="0" fontId="3" fillId="2" borderId="88" xfId="0" applyFont="1" applyFill="1" applyBorder="1" applyAlignment="1">
      <alignment horizontal="center"/>
    </xf>
    <xf numFmtId="0" fontId="3" fillId="2" borderId="89" xfId="0" applyFont="1" applyFill="1" applyBorder="1" applyAlignment="1">
      <alignment horizontal="left"/>
    </xf>
    <xf numFmtId="0" fontId="3" fillId="2" borderId="90" xfId="0" applyFont="1" applyFill="1" applyBorder="1" applyAlignment="1">
      <alignment horizontal="center"/>
    </xf>
    <xf numFmtId="0" fontId="3" fillId="2" borderId="88" xfId="0" applyFont="1" applyFill="1" applyBorder="1" applyAlignment="1">
      <alignment horizontal="right"/>
    </xf>
    <xf numFmtId="1" fontId="3" fillId="0" borderId="91" xfId="0" applyNumberFormat="1" applyFont="1" applyBorder="1" applyAlignment="1">
      <alignment horizontal="center"/>
    </xf>
    <xf numFmtId="0" fontId="3" fillId="2" borderId="65" xfId="0" applyFont="1" applyFill="1" applyBorder="1" applyAlignment="1">
      <alignment horizontal="center"/>
    </xf>
    <xf numFmtId="0" fontId="3" fillId="2" borderId="99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2" borderId="32" xfId="0" applyFont="1" applyFill="1" applyBorder="1" applyAlignment="1">
      <alignment horizontal="right"/>
    </xf>
    <xf numFmtId="1" fontId="3" fillId="0" borderId="0" xfId="0" applyNumberFormat="1" applyFont="1" applyAlignment="1">
      <alignment horizontal="center"/>
    </xf>
    <xf numFmtId="0" fontId="3" fillId="2" borderId="116" xfId="0" applyFont="1" applyFill="1" applyBorder="1" applyAlignment="1">
      <alignment horizontal="left"/>
    </xf>
    <xf numFmtId="0" fontId="3" fillId="2" borderId="122" xfId="0" applyFont="1" applyFill="1" applyBorder="1" applyAlignment="1">
      <alignment horizontal="center"/>
    </xf>
    <xf numFmtId="0" fontId="3" fillId="2" borderId="109" xfId="0" applyFont="1" applyFill="1" applyBorder="1" applyAlignment="1">
      <alignment horizontal="left"/>
    </xf>
    <xf numFmtId="0" fontId="3" fillId="2" borderId="118" xfId="0" applyFont="1" applyFill="1" applyBorder="1" applyAlignment="1">
      <alignment horizontal="left"/>
    </xf>
    <xf numFmtId="0" fontId="3" fillId="2" borderId="112" xfId="0" applyFont="1" applyFill="1" applyBorder="1" applyAlignment="1">
      <alignment horizontal="left"/>
    </xf>
    <xf numFmtId="0" fontId="3" fillId="2" borderId="120" xfId="0" applyFont="1" applyFill="1" applyBorder="1" applyAlignment="1">
      <alignment horizontal="left"/>
    </xf>
    <xf numFmtId="0" fontId="3" fillId="2" borderId="115" xfId="0" applyFont="1" applyFill="1" applyBorder="1" applyAlignment="1">
      <alignment horizontal="left"/>
    </xf>
    <xf numFmtId="0" fontId="3" fillId="2" borderId="100" xfId="0" applyFont="1" applyFill="1" applyBorder="1" applyAlignment="1">
      <alignment horizontal="center"/>
    </xf>
    <xf numFmtId="0" fontId="3" fillId="2" borderId="101" xfId="0" applyFont="1" applyFill="1" applyBorder="1" applyAlignment="1">
      <alignment horizontal="left"/>
    </xf>
    <xf numFmtId="0" fontId="3" fillId="2" borderId="102" xfId="0" applyFont="1" applyFill="1" applyBorder="1" applyAlignment="1">
      <alignment horizontal="center"/>
    </xf>
    <xf numFmtId="0" fontId="3" fillId="2" borderId="126" xfId="0" applyFont="1" applyFill="1" applyBorder="1" applyAlignment="1">
      <alignment horizontal="center"/>
    </xf>
    <xf numFmtId="0" fontId="3" fillId="2" borderId="127" xfId="0" applyFont="1" applyFill="1" applyBorder="1" applyAlignment="1">
      <alignment horizontal="center"/>
    </xf>
    <xf numFmtId="0" fontId="3" fillId="0" borderId="26" xfId="0" applyFont="1" applyBorder="1"/>
    <xf numFmtId="0" fontId="3" fillId="0" borderId="29" xfId="0" applyFont="1" applyBorder="1"/>
    <xf numFmtId="0" fontId="3" fillId="0" borderId="31" xfId="0" applyFont="1" applyBorder="1"/>
    <xf numFmtId="0" fontId="3" fillId="3" borderId="0" xfId="0" applyFont="1" applyFill="1"/>
    <xf numFmtId="0" fontId="1" fillId="2" borderId="126" xfId="0" applyFont="1" applyFill="1" applyBorder="1" applyAlignment="1">
      <alignment horizontal="right"/>
    </xf>
    <xf numFmtId="0" fontId="1" fillId="2" borderId="119" xfId="0" applyFont="1" applyFill="1" applyBorder="1" applyAlignment="1">
      <alignment horizontal="right"/>
    </xf>
    <xf numFmtId="0" fontId="1" fillId="2" borderId="123" xfId="0" applyFont="1" applyFill="1" applyBorder="1" applyAlignment="1">
      <alignment horizontal="center"/>
    </xf>
    <xf numFmtId="0" fontId="1" fillId="2" borderId="111" xfId="0" applyFont="1" applyFill="1" applyBorder="1" applyAlignment="1">
      <alignment horizontal="right"/>
    </xf>
    <xf numFmtId="2" fontId="0" fillId="0" borderId="13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5" fillId="0" borderId="103" xfId="0" applyFont="1" applyBorder="1" applyAlignment="1">
      <alignment horizontal="center" wrapText="1"/>
    </xf>
    <xf numFmtId="0" fontId="5" fillId="0" borderId="92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3" fillId="0" borderId="104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2" fontId="0" fillId="0" borderId="6" xfId="0" applyNumberFormat="1" applyBorder="1" applyAlignment="1"/>
    <xf numFmtId="1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right" wrapText="1"/>
    </xf>
    <xf numFmtId="0" fontId="5" fillId="0" borderId="26" xfId="0" applyFont="1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center"/>
    </xf>
    <xf numFmtId="0" fontId="5" fillId="2" borderId="42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5" fillId="2" borderId="106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5" fillId="0" borderId="43" xfId="0" applyFont="1" applyBorder="1" applyAlignment="1">
      <alignment horizontal="center"/>
    </xf>
    <xf numFmtId="0" fontId="5" fillId="0" borderId="82" xfId="0" applyFont="1" applyBorder="1" applyAlignment="1">
      <alignment horizontal="center"/>
    </xf>
    <xf numFmtId="0" fontId="5" fillId="2" borderId="105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14" fontId="5" fillId="2" borderId="60" xfId="0" applyNumberFormat="1" applyFont="1" applyFill="1" applyBorder="1" applyAlignment="1">
      <alignment horizontal="center"/>
    </xf>
    <xf numFmtId="14" fontId="5" fillId="2" borderId="65" xfId="0" applyNumberFormat="1" applyFont="1" applyFill="1" applyBorder="1" applyAlignment="1">
      <alignment horizontal="center"/>
    </xf>
    <xf numFmtId="14" fontId="5" fillId="2" borderId="66" xfId="0" applyNumberFormat="1" applyFont="1" applyFill="1" applyBorder="1" applyAlignment="1">
      <alignment horizontal="center"/>
    </xf>
    <xf numFmtId="0" fontId="4" fillId="2" borderId="91" xfId="0" applyFont="1" applyFill="1" applyBorder="1" applyAlignment="1">
      <alignment horizontal="center"/>
    </xf>
    <xf numFmtId="0" fontId="4" fillId="2" borderId="92" xfId="0" applyFont="1" applyFill="1" applyBorder="1" applyAlignment="1">
      <alignment horizontal="center"/>
    </xf>
    <xf numFmtId="14" fontId="4" fillId="2" borderId="91" xfId="0" applyNumberFormat="1" applyFont="1" applyFill="1" applyBorder="1" applyAlignment="1">
      <alignment horizontal="center"/>
    </xf>
    <xf numFmtId="14" fontId="4" fillId="2" borderId="92" xfId="0" applyNumberFormat="1" applyFont="1" applyFill="1" applyBorder="1" applyAlignment="1">
      <alignment horizontal="center"/>
    </xf>
    <xf numFmtId="0" fontId="0" fillId="0" borderId="32" xfId="0" applyBorder="1" applyAlignment="1">
      <alignment horizontal="center" wrapText="1"/>
    </xf>
    <xf numFmtId="0" fontId="5" fillId="0" borderId="27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1" fontId="3" fillId="0" borderId="91" xfId="0" applyNumberFormat="1" applyFont="1" applyBorder="1" applyAlignment="1">
      <alignment horizontal="center"/>
    </xf>
    <xf numFmtId="1" fontId="3" fillId="0" borderId="92" xfId="0" applyNumberFormat="1" applyFont="1" applyBorder="1" applyAlignment="1">
      <alignment horizontal="center"/>
    </xf>
    <xf numFmtId="17" fontId="4" fillId="2" borderId="91" xfId="0" applyNumberFormat="1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/>
    </xf>
    <xf numFmtId="14" fontId="5" fillId="2" borderId="29" xfId="0" applyNumberFormat="1" applyFont="1" applyFill="1" applyBorder="1" applyAlignment="1">
      <alignment horizontal="center"/>
    </xf>
    <xf numFmtId="14" fontId="5" fillId="2" borderId="0" xfId="0" applyNumberFormat="1" applyFont="1" applyFill="1" applyAlignment="1">
      <alignment horizontal="center"/>
    </xf>
    <xf numFmtId="14" fontId="5" fillId="2" borderId="30" xfId="0" applyNumberFormat="1" applyFont="1" applyFill="1" applyBorder="1" applyAlignment="1">
      <alignment horizontal="center"/>
    </xf>
    <xf numFmtId="0" fontId="5" fillId="0" borderId="91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1" fillId="2" borderId="118" xfId="0" applyFont="1" applyFill="1" applyBorder="1" applyAlignment="1">
      <alignment horizontal="left"/>
    </xf>
    <xf numFmtId="0" fontId="1" fillId="2" borderId="119" xfId="0" applyFont="1" applyFill="1" applyBorder="1" applyAlignment="1">
      <alignment horizontal="center"/>
    </xf>
    <xf numFmtId="0" fontId="3" fillId="2" borderId="128" xfId="0" applyFont="1" applyFill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104775</xdr:rowOff>
    </xdr:from>
    <xdr:to>
      <xdr:col>1</xdr:col>
      <xdr:colOff>657225</xdr:colOff>
      <xdr:row>3</xdr:row>
      <xdr:rowOff>85725</xdr:rowOff>
    </xdr:to>
    <xdr:pic>
      <xdr:nvPicPr>
        <xdr:cNvPr id="1401" name="Picture 1">
          <a:extLst>
            <a:ext uri="{FF2B5EF4-FFF2-40B4-BE49-F238E27FC236}">
              <a16:creationId xmlns:a16="http://schemas.microsoft.com/office/drawing/2014/main" id="{0F0F6039-866D-4410-A182-AA8C2DEAA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4775"/>
          <a:ext cx="10382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104775</xdr:rowOff>
    </xdr:from>
    <xdr:to>
      <xdr:col>1</xdr:col>
      <xdr:colOff>657225</xdr:colOff>
      <xdr:row>3</xdr:row>
      <xdr:rowOff>85725</xdr:rowOff>
    </xdr:to>
    <xdr:pic>
      <xdr:nvPicPr>
        <xdr:cNvPr id="3441" name="Picture 1">
          <a:extLst>
            <a:ext uri="{FF2B5EF4-FFF2-40B4-BE49-F238E27FC236}">
              <a16:creationId xmlns:a16="http://schemas.microsoft.com/office/drawing/2014/main" id="{AB793C10-EC83-4781-8747-E88E07BB7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4775"/>
          <a:ext cx="10382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104775</xdr:rowOff>
    </xdr:from>
    <xdr:to>
      <xdr:col>1</xdr:col>
      <xdr:colOff>657225</xdr:colOff>
      <xdr:row>3</xdr:row>
      <xdr:rowOff>85725</xdr:rowOff>
    </xdr:to>
    <xdr:pic>
      <xdr:nvPicPr>
        <xdr:cNvPr id="4465" name="Picture 1">
          <a:extLst>
            <a:ext uri="{FF2B5EF4-FFF2-40B4-BE49-F238E27FC236}">
              <a16:creationId xmlns:a16="http://schemas.microsoft.com/office/drawing/2014/main" id="{39273D4B-6299-40D9-870B-65C208443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4775"/>
          <a:ext cx="10382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104775</xdr:rowOff>
    </xdr:from>
    <xdr:to>
      <xdr:col>1</xdr:col>
      <xdr:colOff>657225</xdr:colOff>
      <xdr:row>3</xdr:row>
      <xdr:rowOff>85725</xdr:rowOff>
    </xdr:to>
    <xdr:pic>
      <xdr:nvPicPr>
        <xdr:cNvPr id="6476" name="Picture 1">
          <a:extLst>
            <a:ext uri="{FF2B5EF4-FFF2-40B4-BE49-F238E27FC236}">
              <a16:creationId xmlns:a16="http://schemas.microsoft.com/office/drawing/2014/main" id="{B4DA1E18-7F3E-4BF7-A1C9-0E91C4AAC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4775"/>
          <a:ext cx="10382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104775</xdr:rowOff>
    </xdr:from>
    <xdr:to>
      <xdr:col>1</xdr:col>
      <xdr:colOff>657225</xdr:colOff>
      <xdr:row>3</xdr:row>
      <xdr:rowOff>85725</xdr:rowOff>
    </xdr:to>
    <xdr:pic>
      <xdr:nvPicPr>
        <xdr:cNvPr id="7483" name="Picture 1">
          <a:extLst>
            <a:ext uri="{FF2B5EF4-FFF2-40B4-BE49-F238E27FC236}">
              <a16:creationId xmlns:a16="http://schemas.microsoft.com/office/drawing/2014/main" id="{193D1022-1DE4-4A4D-9126-3EEC9D49D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4775"/>
          <a:ext cx="10382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104775</xdr:rowOff>
    </xdr:from>
    <xdr:to>
      <xdr:col>1</xdr:col>
      <xdr:colOff>762000</xdr:colOff>
      <xdr:row>3</xdr:row>
      <xdr:rowOff>190500</xdr:rowOff>
    </xdr:to>
    <xdr:pic>
      <xdr:nvPicPr>
        <xdr:cNvPr id="8763" name="Picture 1">
          <a:extLst>
            <a:ext uri="{FF2B5EF4-FFF2-40B4-BE49-F238E27FC236}">
              <a16:creationId xmlns:a16="http://schemas.microsoft.com/office/drawing/2014/main" id="{36F6934E-1542-47EC-AA3F-BA3E205D6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4775"/>
          <a:ext cx="10382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47625</xdr:colOff>
      <xdr:row>0</xdr:row>
      <xdr:rowOff>104775</xdr:rowOff>
    </xdr:from>
    <xdr:to>
      <xdr:col>18</xdr:col>
      <xdr:colOff>762000</xdr:colOff>
      <xdr:row>3</xdr:row>
      <xdr:rowOff>190500</xdr:rowOff>
    </xdr:to>
    <xdr:pic>
      <xdr:nvPicPr>
        <xdr:cNvPr id="8764" name="Picture 1">
          <a:extLst>
            <a:ext uri="{FF2B5EF4-FFF2-40B4-BE49-F238E27FC236}">
              <a16:creationId xmlns:a16="http://schemas.microsoft.com/office/drawing/2014/main" id="{6977ACB6-4DF5-40B4-AFE1-82D89526B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104775"/>
          <a:ext cx="10382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104775</xdr:rowOff>
    </xdr:from>
    <xdr:to>
      <xdr:col>2</xdr:col>
      <xdr:colOff>38100</xdr:colOff>
      <xdr:row>3</xdr:row>
      <xdr:rowOff>190500</xdr:rowOff>
    </xdr:to>
    <xdr:pic>
      <xdr:nvPicPr>
        <xdr:cNvPr id="9753" name="Picture 1">
          <a:extLst>
            <a:ext uri="{FF2B5EF4-FFF2-40B4-BE49-F238E27FC236}">
              <a16:creationId xmlns:a16="http://schemas.microsoft.com/office/drawing/2014/main" id="{70ADB27C-94BE-4E86-A86A-B9FD20012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4775"/>
          <a:ext cx="10382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104775</xdr:rowOff>
    </xdr:from>
    <xdr:to>
      <xdr:col>20</xdr:col>
      <xdr:colOff>38100</xdr:colOff>
      <xdr:row>3</xdr:row>
      <xdr:rowOff>200025</xdr:rowOff>
    </xdr:to>
    <xdr:pic>
      <xdr:nvPicPr>
        <xdr:cNvPr id="9754" name="Picture 1">
          <a:extLst>
            <a:ext uri="{FF2B5EF4-FFF2-40B4-BE49-F238E27FC236}">
              <a16:creationId xmlns:a16="http://schemas.microsoft.com/office/drawing/2014/main" id="{74773427-C392-4D05-808A-99A75D9AE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104775"/>
          <a:ext cx="10382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838200</xdr:colOff>
      <xdr:row>5</xdr:row>
      <xdr:rowOff>133350</xdr:rowOff>
    </xdr:to>
    <xdr:pic>
      <xdr:nvPicPr>
        <xdr:cNvPr id="10731" name="Picture 8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93B6FF16-7322-494C-AC4C-F08AE798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8097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104775</xdr:colOff>
      <xdr:row>0</xdr:row>
      <xdr:rowOff>238125</xdr:rowOff>
    </xdr:from>
    <xdr:to>
      <xdr:col>21</xdr:col>
      <xdr:colOff>0</xdr:colOff>
      <xdr:row>5</xdr:row>
      <xdr:rowOff>171450</xdr:rowOff>
    </xdr:to>
    <xdr:pic>
      <xdr:nvPicPr>
        <xdr:cNvPr id="10732" name="Picture 9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62E1D3B6-1A80-43D1-8029-633250083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238125"/>
          <a:ext cx="18097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104775</xdr:colOff>
      <xdr:row>1</xdr:row>
      <xdr:rowOff>257175</xdr:rowOff>
    </xdr:from>
    <xdr:to>
      <xdr:col>21</xdr:col>
      <xdr:colOff>0</xdr:colOff>
      <xdr:row>5</xdr:row>
      <xdr:rowOff>57150</xdr:rowOff>
    </xdr:to>
    <xdr:pic>
      <xdr:nvPicPr>
        <xdr:cNvPr id="11869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040D76B1-C31A-403E-85B9-9B12DED2F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419100"/>
          <a:ext cx="18097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39</xdr:row>
      <xdr:rowOff>295275</xdr:rowOff>
    </xdr:from>
    <xdr:to>
      <xdr:col>2</xdr:col>
      <xdr:colOff>838200</xdr:colOff>
      <xdr:row>44</xdr:row>
      <xdr:rowOff>19050</xdr:rowOff>
    </xdr:to>
    <xdr:pic>
      <xdr:nvPicPr>
        <xdr:cNvPr id="11870" name="Picture 6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E9E6A76B-9DB1-4D12-9F5A-19AEC36E9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972425"/>
          <a:ext cx="174307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</xdr:row>
      <xdr:rowOff>257175</xdr:rowOff>
    </xdr:from>
    <xdr:to>
      <xdr:col>3</xdr:col>
      <xdr:colOff>0</xdr:colOff>
      <xdr:row>5</xdr:row>
      <xdr:rowOff>76200</xdr:rowOff>
    </xdr:to>
    <xdr:pic>
      <xdr:nvPicPr>
        <xdr:cNvPr id="11871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67B37922-8E74-440E-BF50-08BB9775D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19100"/>
          <a:ext cx="18097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66675</xdr:colOff>
      <xdr:row>0</xdr:row>
      <xdr:rowOff>485775</xdr:rowOff>
    </xdr:from>
    <xdr:to>
      <xdr:col>20</xdr:col>
      <xdr:colOff>819150</xdr:colOff>
      <xdr:row>5</xdr:row>
      <xdr:rowOff>95250</xdr:rowOff>
    </xdr:to>
    <xdr:pic>
      <xdr:nvPicPr>
        <xdr:cNvPr id="14090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8B8629BE-55F8-43BF-A893-A610E6E40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485775"/>
          <a:ext cx="18002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400050</xdr:rowOff>
    </xdr:from>
    <xdr:to>
      <xdr:col>2</xdr:col>
      <xdr:colOff>809625</xdr:colOff>
      <xdr:row>5</xdr:row>
      <xdr:rowOff>9525</xdr:rowOff>
    </xdr:to>
    <xdr:pic>
      <xdr:nvPicPr>
        <xdr:cNvPr id="14091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69913627-DC3E-40E7-B7B8-2ED61E1DA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00050"/>
          <a:ext cx="18002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38</xdr:row>
      <xdr:rowOff>285750</xdr:rowOff>
    </xdr:from>
    <xdr:to>
      <xdr:col>2</xdr:col>
      <xdr:colOff>828675</xdr:colOff>
      <xdr:row>43</xdr:row>
      <xdr:rowOff>66675</xdr:rowOff>
    </xdr:to>
    <xdr:pic>
      <xdr:nvPicPr>
        <xdr:cNvPr id="14092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09D7E353-B283-4536-94BC-333B4C2FA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800975"/>
          <a:ext cx="18002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352425</xdr:rowOff>
    </xdr:from>
    <xdr:to>
      <xdr:col>2</xdr:col>
      <xdr:colOff>723900</xdr:colOff>
      <xdr:row>5</xdr:row>
      <xdr:rowOff>0</xdr:rowOff>
    </xdr:to>
    <xdr:pic>
      <xdr:nvPicPr>
        <xdr:cNvPr id="14093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6DF4118E-FA7E-4A49-BA54-A6C3FC8AD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52425"/>
          <a:ext cx="15335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85725</xdr:colOff>
      <xdr:row>0</xdr:row>
      <xdr:rowOff>323850</xdr:rowOff>
    </xdr:from>
    <xdr:to>
      <xdr:col>20</xdr:col>
      <xdr:colOff>752475</xdr:colOff>
      <xdr:row>4</xdr:row>
      <xdr:rowOff>180975</xdr:rowOff>
    </xdr:to>
    <xdr:pic>
      <xdr:nvPicPr>
        <xdr:cNvPr id="14094" name="Picture 5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CE79813C-B721-4F7A-BB3A-518BC7F61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323850"/>
          <a:ext cx="15335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38</xdr:row>
      <xdr:rowOff>171450</xdr:rowOff>
    </xdr:from>
    <xdr:to>
      <xdr:col>2</xdr:col>
      <xdr:colOff>742950</xdr:colOff>
      <xdr:row>42</xdr:row>
      <xdr:rowOff>200025</xdr:rowOff>
    </xdr:to>
    <xdr:pic>
      <xdr:nvPicPr>
        <xdr:cNvPr id="14095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D126475C-F7DF-43D8-A604-E60E7F536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686675"/>
          <a:ext cx="15335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123825</xdr:colOff>
      <xdr:row>0</xdr:row>
      <xdr:rowOff>371475</xdr:rowOff>
    </xdr:from>
    <xdr:to>
      <xdr:col>20</xdr:col>
      <xdr:colOff>819150</xdr:colOff>
      <xdr:row>4</xdr:row>
      <xdr:rowOff>200025</xdr:rowOff>
    </xdr:to>
    <xdr:pic>
      <xdr:nvPicPr>
        <xdr:cNvPr id="14724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7EB4B2FD-6656-41D5-A709-B158C7731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371475"/>
          <a:ext cx="15621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238125</xdr:rowOff>
    </xdr:from>
    <xdr:to>
      <xdr:col>2</xdr:col>
      <xdr:colOff>733425</xdr:colOff>
      <xdr:row>42</xdr:row>
      <xdr:rowOff>152400</xdr:rowOff>
    </xdr:to>
    <xdr:pic>
      <xdr:nvPicPr>
        <xdr:cNvPr id="14725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886E2A1E-CC8C-496A-B22A-076AE5B7C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753350"/>
          <a:ext cx="15621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352425</xdr:rowOff>
    </xdr:from>
    <xdr:to>
      <xdr:col>2</xdr:col>
      <xdr:colOff>733425</xdr:colOff>
      <xdr:row>4</xdr:row>
      <xdr:rowOff>200025</xdr:rowOff>
    </xdr:to>
    <xdr:pic>
      <xdr:nvPicPr>
        <xdr:cNvPr id="14726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9BF3371C-E506-4BDB-865B-15EFBD04B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52425"/>
          <a:ext cx="15430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123825</xdr:colOff>
      <xdr:row>0</xdr:row>
      <xdr:rowOff>371475</xdr:rowOff>
    </xdr:from>
    <xdr:to>
      <xdr:col>23</xdr:col>
      <xdr:colOff>819150</xdr:colOff>
      <xdr:row>4</xdr:row>
      <xdr:rowOff>200025</xdr:rowOff>
    </xdr:to>
    <xdr:pic>
      <xdr:nvPicPr>
        <xdr:cNvPr id="15634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F48BD346-0354-471B-AB05-2BE0359F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371475"/>
          <a:ext cx="15621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238125</xdr:rowOff>
    </xdr:from>
    <xdr:to>
      <xdr:col>2</xdr:col>
      <xdr:colOff>733425</xdr:colOff>
      <xdr:row>42</xdr:row>
      <xdr:rowOff>152400</xdr:rowOff>
    </xdr:to>
    <xdr:pic>
      <xdr:nvPicPr>
        <xdr:cNvPr id="15635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A6670B7E-9ABF-4493-B8B2-17712FC5E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077200"/>
          <a:ext cx="15621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352425</xdr:rowOff>
    </xdr:from>
    <xdr:to>
      <xdr:col>2</xdr:col>
      <xdr:colOff>733425</xdr:colOff>
      <xdr:row>4</xdr:row>
      <xdr:rowOff>200025</xdr:rowOff>
    </xdr:to>
    <xdr:pic>
      <xdr:nvPicPr>
        <xdr:cNvPr id="15636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57A4A9BB-F523-4DB3-8599-BF708AC24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52425"/>
          <a:ext cx="15430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485775</xdr:rowOff>
    </xdr:from>
    <xdr:to>
      <xdr:col>2</xdr:col>
      <xdr:colOff>819150</xdr:colOff>
      <xdr:row>5</xdr:row>
      <xdr:rowOff>200025</xdr:rowOff>
    </xdr:to>
    <xdr:pic>
      <xdr:nvPicPr>
        <xdr:cNvPr id="12469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8FF0C68F-9EA0-424D-B7B9-43F4F2B6C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857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57150</xdr:colOff>
      <xdr:row>0</xdr:row>
      <xdr:rowOff>485775</xdr:rowOff>
    </xdr:from>
    <xdr:to>
      <xdr:col>23</xdr:col>
      <xdr:colOff>790575</xdr:colOff>
      <xdr:row>5</xdr:row>
      <xdr:rowOff>200025</xdr:rowOff>
    </xdr:to>
    <xdr:pic>
      <xdr:nvPicPr>
        <xdr:cNvPr id="12470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C7727E92-35A1-430D-AC0D-4FEEFE8A3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4857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323850</xdr:rowOff>
    </xdr:from>
    <xdr:to>
      <xdr:col>2</xdr:col>
      <xdr:colOff>771525</xdr:colOff>
      <xdr:row>44</xdr:row>
      <xdr:rowOff>0</xdr:rowOff>
    </xdr:to>
    <xdr:pic>
      <xdr:nvPicPr>
        <xdr:cNvPr id="12471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D468D102-A04C-432D-9B01-5CAFA8BBF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8390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485775</xdr:rowOff>
    </xdr:from>
    <xdr:to>
      <xdr:col>2</xdr:col>
      <xdr:colOff>819150</xdr:colOff>
      <xdr:row>5</xdr:row>
      <xdr:rowOff>200025</xdr:rowOff>
    </xdr:to>
    <xdr:pic>
      <xdr:nvPicPr>
        <xdr:cNvPr id="16467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3A7FAB56-DABC-420E-9DC6-E0C8B0523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857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57150</xdr:colOff>
      <xdr:row>0</xdr:row>
      <xdr:rowOff>485775</xdr:rowOff>
    </xdr:from>
    <xdr:to>
      <xdr:col>23</xdr:col>
      <xdr:colOff>790575</xdr:colOff>
      <xdr:row>5</xdr:row>
      <xdr:rowOff>200025</xdr:rowOff>
    </xdr:to>
    <xdr:pic>
      <xdr:nvPicPr>
        <xdr:cNvPr id="16468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79BF3D8A-2ABC-476E-8EE7-C62986E85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5075" y="4857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323850</xdr:rowOff>
    </xdr:from>
    <xdr:to>
      <xdr:col>2</xdr:col>
      <xdr:colOff>771525</xdr:colOff>
      <xdr:row>43</xdr:row>
      <xdr:rowOff>0</xdr:rowOff>
    </xdr:to>
    <xdr:pic>
      <xdr:nvPicPr>
        <xdr:cNvPr id="16469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EDDCD9B6-692B-4CF5-8789-92650766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8390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38100</xdr:colOff>
      <xdr:row>37</xdr:row>
      <xdr:rowOff>323850</xdr:rowOff>
    </xdr:from>
    <xdr:to>
      <xdr:col>24</xdr:col>
      <xdr:colOff>771525</xdr:colOff>
      <xdr:row>43</xdr:row>
      <xdr:rowOff>0</xdr:rowOff>
    </xdr:to>
    <xdr:pic>
      <xdr:nvPicPr>
        <xdr:cNvPr id="16470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4669FB4D-5106-4638-B96D-F5073F42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78390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zoomScale="90" zoomScaleNormal="90" workbookViewId="0">
      <selection activeCell="F5" sqref="F5"/>
    </sheetView>
  </sheetViews>
  <sheetFormatPr defaultRowHeight="12.75" x14ac:dyDescent="0.2"/>
  <cols>
    <col min="1" max="1" width="6.42578125" style="2" customWidth="1"/>
    <col min="2" max="2" width="14.140625" style="2" customWidth="1"/>
    <col min="3" max="3" width="12.7109375" style="2" customWidth="1"/>
    <col min="4" max="4" width="6.5703125" style="19" customWidth="1"/>
    <col min="5" max="5" width="4.85546875" style="2" customWidth="1"/>
    <col min="6" max="6" width="13.5703125" style="2" customWidth="1"/>
    <col min="7" max="7" width="5.28515625" style="2" customWidth="1"/>
    <col min="8" max="8" width="8.7109375" style="2" customWidth="1"/>
    <col min="9" max="9" width="4.42578125" style="2" customWidth="1"/>
    <col min="10" max="10" width="3.5703125" style="2" customWidth="1"/>
    <col min="11" max="11" width="13.140625" style="2" customWidth="1"/>
    <col min="12" max="12" width="14.140625" style="2" customWidth="1"/>
    <col min="13" max="13" width="4.140625" style="2" customWidth="1"/>
    <col min="14" max="14" width="8.7109375" style="2" customWidth="1"/>
    <col min="15" max="15" width="12.7109375" style="2" customWidth="1"/>
    <col min="16" max="18" width="12.7109375" customWidth="1"/>
  </cols>
  <sheetData>
    <row r="1" spans="2:16" ht="33" customHeight="1" x14ac:dyDescent="0.25">
      <c r="C1" s="55" t="s">
        <v>0</v>
      </c>
      <c r="D1" s="18"/>
      <c r="P1" s="2"/>
    </row>
    <row r="2" spans="2:16" ht="16.5" thickBot="1" x14ac:dyDescent="0.3">
      <c r="C2" s="55" t="s">
        <v>1</v>
      </c>
      <c r="D2" s="18"/>
      <c r="P2" s="2"/>
    </row>
    <row r="3" spans="2:16" ht="16.5" thickBot="1" x14ac:dyDescent="0.3">
      <c r="C3" s="55" t="s">
        <v>2</v>
      </c>
      <c r="D3" s="18"/>
      <c r="F3" s="3">
        <v>3</v>
      </c>
      <c r="G3" s="27"/>
      <c r="P3" s="2"/>
    </row>
    <row r="4" spans="2:16" ht="16.5" thickBot="1" x14ac:dyDescent="0.3">
      <c r="C4" s="55" t="s">
        <v>3</v>
      </c>
      <c r="D4" s="18"/>
      <c r="F4" s="3" t="s">
        <v>4</v>
      </c>
      <c r="G4" s="27"/>
      <c r="P4" s="2"/>
    </row>
    <row r="5" spans="2:16" ht="13.5" thickBot="1" x14ac:dyDescent="0.25"/>
    <row r="6" spans="2:16" s="1" customFormat="1" ht="67.5" customHeight="1" thickBot="1" x14ac:dyDescent="0.25">
      <c r="B6" s="5" t="s">
        <v>5</v>
      </c>
      <c r="C6" s="6" t="s">
        <v>6</v>
      </c>
      <c r="D6" s="308" t="s">
        <v>7</v>
      </c>
      <c r="E6" s="315"/>
      <c r="F6" s="8" t="s">
        <v>8</v>
      </c>
      <c r="G6" s="308" t="s">
        <v>9</v>
      </c>
      <c r="H6" s="315"/>
      <c r="I6" s="308" t="s">
        <v>10</v>
      </c>
      <c r="J6" s="315"/>
      <c r="K6" s="7" t="s">
        <v>11</v>
      </c>
      <c r="L6" s="7" t="s">
        <v>12</v>
      </c>
      <c r="M6" s="308" t="s">
        <v>13</v>
      </c>
      <c r="N6" s="309"/>
    </row>
    <row r="7" spans="2:16" ht="15.75" x14ac:dyDescent="0.25">
      <c r="B7" s="9">
        <v>39575</v>
      </c>
      <c r="C7" s="10">
        <v>10</v>
      </c>
      <c r="D7" s="20" t="s">
        <v>14</v>
      </c>
      <c r="E7" s="23">
        <v>5</v>
      </c>
      <c r="F7" s="11">
        <v>7.71</v>
      </c>
      <c r="G7" s="20"/>
      <c r="H7" s="23">
        <v>0</v>
      </c>
      <c r="I7" s="20" t="s">
        <v>14</v>
      </c>
      <c r="J7" s="26">
        <v>5</v>
      </c>
      <c r="K7" s="11">
        <v>0.8</v>
      </c>
      <c r="L7" s="11">
        <v>0.82</v>
      </c>
      <c r="M7" s="20" t="s">
        <v>14</v>
      </c>
      <c r="N7" s="28">
        <v>0.5</v>
      </c>
    </row>
    <row r="8" spans="2:16" ht="15.75" x14ac:dyDescent="0.25">
      <c r="B8" s="9">
        <v>39595</v>
      </c>
      <c r="C8" s="10">
        <v>11</v>
      </c>
      <c r="D8" s="21" t="s">
        <v>14</v>
      </c>
      <c r="E8" s="23">
        <v>5</v>
      </c>
      <c r="F8" s="11">
        <v>7.85</v>
      </c>
      <c r="G8" s="21"/>
      <c r="H8" s="23">
        <v>26</v>
      </c>
      <c r="I8" s="21" t="s">
        <v>14</v>
      </c>
      <c r="J8" s="23">
        <v>5</v>
      </c>
      <c r="K8" s="11">
        <v>0.8</v>
      </c>
      <c r="L8" s="11">
        <v>1.4</v>
      </c>
      <c r="M8" s="21" t="s">
        <v>14</v>
      </c>
      <c r="N8" s="28">
        <v>0.5</v>
      </c>
    </row>
    <row r="9" spans="2:16" ht="15.75" x14ac:dyDescent="0.25">
      <c r="B9" s="9">
        <v>39644</v>
      </c>
      <c r="C9" s="10">
        <v>9</v>
      </c>
      <c r="D9" s="21" t="s">
        <v>14</v>
      </c>
      <c r="E9" s="23">
        <v>5</v>
      </c>
      <c r="F9" s="11">
        <v>6.85</v>
      </c>
      <c r="G9" s="21"/>
      <c r="H9" s="23">
        <v>64</v>
      </c>
      <c r="I9" s="21" t="s">
        <v>14</v>
      </c>
      <c r="J9" s="23">
        <v>5</v>
      </c>
      <c r="K9" s="11">
        <v>2.2000000000000002</v>
      </c>
      <c r="L9" s="11">
        <v>0.3</v>
      </c>
      <c r="M9" s="21" t="s">
        <v>14</v>
      </c>
      <c r="N9" s="28">
        <v>0.5</v>
      </c>
    </row>
    <row r="10" spans="2:16" ht="15.75" x14ac:dyDescent="0.25">
      <c r="B10" s="9">
        <v>39673</v>
      </c>
      <c r="C10" s="10">
        <v>8</v>
      </c>
      <c r="D10" s="21" t="s">
        <v>14</v>
      </c>
      <c r="E10" s="23">
        <v>5</v>
      </c>
      <c r="F10" s="11">
        <v>7.62</v>
      </c>
      <c r="G10" s="21"/>
      <c r="H10" s="23">
        <v>13</v>
      </c>
      <c r="I10" s="21" t="s">
        <v>14</v>
      </c>
      <c r="J10" s="23">
        <v>5</v>
      </c>
      <c r="K10" s="11">
        <v>2.9</v>
      </c>
      <c r="L10" s="11">
        <v>0.26</v>
      </c>
      <c r="M10" s="21" t="s">
        <v>14</v>
      </c>
      <c r="N10" s="28">
        <v>0.5</v>
      </c>
    </row>
    <row r="11" spans="2:16" ht="15.75" x14ac:dyDescent="0.25">
      <c r="B11" s="9">
        <v>39722</v>
      </c>
      <c r="C11" s="10">
        <v>10</v>
      </c>
      <c r="D11" s="21" t="s">
        <v>14</v>
      </c>
      <c r="E11" s="23">
        <v>2</v>
      </c>
      <c r="F11" s="11">
        <v>9.0399999999999991</v>
      </c>
      <c r="G11" s="21"/>
      <c r="H11" s="23">
        <v>0</v>
      </c>
      <c r="I11" s="21" t="s">
        <v>14</v>
      </c>
      <c r="J11" s="23">
        <v>5</v>
      </c>
      <c r="K11" s="11">
        <v>0.8</v>
      </c>
      <c r="L11" s="11">
        <v>0.28999999999999998</v>
      </c>
      <c r="M11" s="21" t="s">
        <v>14</v>
      </c>
      <c r="N11" s="28">
        <v>0.5</v>
      </c>
    </row>
    <row r="12" spans="2:16" ht="15.75" x14ac:dyDescent="0.25">
      <c r="B12" s="9">
        <v>39771</v>
      </c>
      <c r="C12" s="10">
        <v>10</v>
      </c>
      <c r="D12" s="21" t="s">
        <v>14</v>
      </c>
      <c r="E12" s="23">
        <v>10</v>
      </c>
      <c r="F12" s="11">
        <v>7.3</v>
      </c>
      <c r="G12" s="21"/>
      <c r="H12" s="23">
        <v>15</v>
      </c>
      <c r="I12" s="21" t="s">
        <v>14</v>
      </c>
      <c r="J12" s="23">
        <v>5</v>
      </c>
      <c r="K12" s="11">
        <v>0.9</v>
      </c>
      <c r="L12" s="11">
        <v>1.2</v>
      </c>
      <c r="M12" s="21" t="s">
        <v>14</v>
      </c>
      <c r="N12" s="28">
        <v>0.5</v>
      </c>
    </row>
    <row r="13" spans="2:16" ht="15.75" x14ac:dyDescent="0.25">
      <c r="B13" s="9">
        <v>39791</v>
      </c>
      <c r="C13" s="10">
        <v>10</v>
      </c>
      <c r="D13" s="21" t="s">
        <v>14</v>
      </c>
      <c r="E13" s="23">
        <v>5</v>
      </c>
      <c r="F13" s="11">
        <v>8.6</v>
      </c>
      <c r="G13" s="21"/>
      <c r="H13" s="23">
        <v>0</v>
      </c>
      <c r="I13" s="21" t="s">
        <v>14</v>
      </c>
      <c r="J13" s="23">
        <v>5</v>
      </c>
      <c r="K13" s="11">
        <v>0.4</v>
      </c>
      <c r="L13" s="11">
        <v>1.1000000000000001</v>
      </c>
      <c r="M13" s="21" t="s">
        <v>14</v>
      </c>
      <c r="N13" s="28">
        <v>0.5</v>
      </c>
    </row>
    <row r="14" spans="2:16" ht="15.75" x14ac:dyDescent="0.25">
      <c r="B14" s="9">
        <v>39826</v>
      </c>
      <c r="C14" s="10">
        <v>6</v>
      </c>
      <c r="D14" s="21"/>
      <c r="E14" s="23">
        <v>15</v>
      </c>
      <c r="F14" s="11">
        <v>8.9700000000000006</v>
      </c>
      <c r="G14" s="21"/>
      <c r="H14" s="23">
        <v>0</v>
      </c>
      <c r="I14" s="21" t="s">
        <v>14</v>
      </c>
      <c r="J14" s="23">
        <v>5</v>
      </c>
      <c r="K14" s="11">
        <v>0.9</v>
      </c>
      <c r="L14" s="11">
        <v>0.81</v>
      </c>
      <c r="M14" s="21" t="s">
        <v>14</v>
      </c>
      <c r="N14" s="28">
        <v>0.5</v>
      </c>
    </row>
    <row r="15" spans="2:16" ht="15.75" x14ac:dyDescent="0.25">
      <c r="B15" s="9">
        <v>39868</v>
      </c>
      <c r="C15" s="10">
        <v>4</v>
      </c>
      <c r="D15" s="21"/>
      <c r="E15" s="23">
        <v>13</v>
      </c>
      <c r="F15" s="11">
        <v>8.1</v>
      </c>
      <c r="G15" s="21"/>
      <c r="H15" s="23"/>
      <c r="I15" s="21"/>
      <c r="J15" s="23"/>
      <c r="K15" s="11">
        <v>5.5</v>
      </c>
      <c r="L15" s="11">
        <v>0.93</v>
      </c>
      <c r="M15" s="21"/>
      <c r="N15" s="28">
        <v>1.9</v>
      </c>
    </row>
    <row r="16" spans="2:16" ht="16.5" thickBot="1" x14ac:dyDescent="0.3">
      <c r="B16" s="12">
        <v>39876</v>
      </c>
      <c r="C16" s="13">
        <v>9</v>
      </c>
      <c r="D16" s="22"/>
      <c r="E16" s="24">
        <v>5</v>
      </c>
      <c r="F16" s="14">
        <v>7.3</v>
      </c>
      <c r="G16" s="22" t="s">
        <v>14</v>
      </c>
      <c r="H16" s="24">
        <v>100</v>
      </c>
      <c r="I16" s="22" t="s">
        <v>14</v>
      </c>
      <c r="J16" s="24">
        <v>5</v>
      </c>
      <c r="K16" s="14">
        <v>1.4</v>
      </c>
      <c r="L16" s="14">
        <v>1.4</v>
      </c>
      <c r="M16" s="22" t="s">
        <v>14</v>
      </c>
      <c r="N16" s="29">
        <v>0.5</v>
      </c>
    </row>
    <row r="17" spans="2:14" ht="13.5" customHeight="1" thickBot="1" x14ac:dyDescent="0.25">
      <c r="B17" s="225"/>
      <c r="C17" s="225"/>
      <c r="D17" s="318"/>
      <c r="E17" s="318"/>
      <c r="F17" s="225"/>
      <c r="G17" s="318"/>
      <c r="H17" s="318"/>
      <c r="I17" s="319"/>
      <c r="J17" s="319"/>
      <c r="K17" s="225"/>
      <c r="L17" s="225"/>
      <c r="M17" s="225"/>
      <c r="N17" s="225"/>
    </row>
    <row r="18" spans="2:14" ht="37.5" customHeight="1" x14ac:dyDescent="0.2">
      <c r="B18" s="17" t="s">
        <v>15</v>
      </c>
      <c r="C18" s="41">
        <f>COUNT(C7:C16)</f>
        <v>10</v>
      </c>
      <c r="D18" s="310">
        <f>COUNT(E7:E16)</f>
        <v>10</v>
      </c>
      <c r="E18" s="316"/>
      <c r="F18" s="42">
        <f>COUNT(F7:F16)</f>
        <v>10</v>
      </c>
      <c r="G18" s="310">
        <f>COUNT(H7:H16)</f>
        <v>9</v>
      </c>
      <c r="H18" s="316"/>
      <c r="I18" s="310">
        <f>COUNT(J7:J16)</f>
        <v>9</v>
      </c>
      <c r="J18" s="316"/>
      <c r="K18" s="42">
        <f>COUNT(K7:K16)</f>
        <v>10</v>
      </c>
      <c r="L18" s="42">
        <f>COUNT(L7:L16)</f>
        <v>10</v>
      </c>
      <c r="M18" s="310">
        <f>COUNT(N7:N16)</f>
        <v>10</v>
      </c>
      <c r="N18" s="311"/>
    </row>
    <row r="19" spans="2:14" x14ac:dyDescent="0.2">
      <c r="B19" s="15"/>
      <c r="C19" s="32"/>
      <c r="D19" s="33"/>
      <c r="E19" s="34"/>
      <c r="F19" s="35"/>
      <c r="G19" s="302"/>
      <c r="H19" s="304"/>
      <c r="I19" s="302"/>
      <c r="J19" s="304"/>
      <c r="K19" s="35"/>
      <c r="L19" s="35"/>
      <c r="M19" s="302"/>
      <c r="N19" s="303"/>
    </row>
    <row r="20" spans="2:14" ht="38.25" customHeight="1" x14ac:dyDescent="0.2">
      <c r="B20" s="15" t="s">
        <v>16</v>
      </c>
      <c r="C20" s="36">
        <f>MIN(C7:C16)</f>
        <v>4</v>
      </c>
      <c r="D20" s="312">
        <f>MIN(E7:E16)</f>
        <v>2</v>
      </c>
      <c r="E20" s="317"/>
      <c r="F20" s="38">
        <f t="shared" ref="F20:L20" si="0">MIN(F7:F16)</f>
        <v>6.85</v>
      </c>
      <c r="G20" s="312">
        <f>MIN(H7:H16)</f>
        <v>0</v>
      </c>
      <c r="H20" s="320"/>
      <c r="I20" s="312">
        <f>MIN(J7:J16)</f>
        <v>5</v>
      </c>
      <c r="J20" s="317"/>
      <c r="K20" s="38">
        <f t="shared" si="0"/>
        <v>0.4</v>
      </c>
      <c r="L20" s="38">
        <f t="shared" si="0"/>
        <v>0.26</v>
      </c>
      <c r="M20" s="312">
        <f>MIN(N7:N16)</f>
        <v>0.5</v>
      </c>
      <c r="N20" s="313"/>
    </row>
    <row r="21" spans="2:14" x14ac:dyDescent="0.2">
      <c r="B21" s="15"/>
      <c r="C21" s="32"/>
      <c r="D21" s="33"/>
      <c r="E21" s="34"/>
      <c r="F21" s="35"/>
      <c r="G21" s="302"/>
      <c r="H21" s="304"/>
      <c r="I21" s="302"/>
      <c r="J21" s="304"/>
      <c r="K21" s="35"/>
      <c r="L21" s="35"/>
      <c r="M21" s="302"/>
      <c r="N21" s="303"/>
    </row>
    <row r="22" spans="2:14" ht="38.25" customHeight="1" x14ac:dyDescent="0.2">
      <c r="B22" s="15" t="s">
        <v>17</v>
      </c>
      <c r="C22" s="226">
        <f>SUM(C7:C16)/C18</f>
        <v>8.6999999999999993</v>
      </c>
      <c r="D22" s="306">
        <f>SUM(E7:E16)/D18</f>
        <v>7</v>
      </c>
      <c r="E22" s="307"/>
      <c r="F22" s="227">
        <f>SUM(F7:F16)/F18</f>
        <v>7.9339999999999993</v>
      </c>
      <c r="G22" s="306">
        <f>SUM(H7:H16)/G18</f>
        <v>24.222222222222221</v>
      </c>
      <c r="H22" s="307"/>
      <c r="I22" s="306">
        <f>SUM(J7:J16)/I18</f>
        <v>5</v>
      </c>
      <c r="J22" s="307">
        <f>SUM(J7:J17)/9</f>
        <v>5</v>
      </c>
      <c r="K22" s="227">
        <f>SUM(K7:K16)/K18</f>
        <v>1.6600000000000001</v>
      </c>
      <c r="L22" s="227">
        <f>SUM(L7:L16)/L18</f>
        <v>0.85099999999999998</v>
      </c>
      <c r="M22" s="306">
        <f>SUM(N7:N16)/M18</f>
        <v>0.64</v>
      </c>
      <c r="N22" s="314"/>
    </row>
    <row r="23" spans="2:14" x14ac:dyDescent="0.2">
      <c r="B23" s="15"/>
      <c r="C23" s="32"/>
      <c r="D23" s="302"/>
      <c r="E23" s="304"/>
      <c r="F23" s="35"/>
      <c r="G23" s="302"/>
      <c r="H23" s="304"/>
      <c r="I23" s="302"/>
      <c r="J23" s="304"/>
      <c r="K23" s="35"/>
      <c r="L23" s="35"/>
      <c r="M23" s="302"/>
      <c r="N23" s="303"/>
    </row>
    <row r="24" spans="2:14" ht="36" customHeight="1" thickBot="1" x14ac:dyDescent="0.25">
      <c r="B24" s="30" t="s">
        <v>18</v>
      </c>
      <c r="C24" s="39">
        <f>MAX(C7:C16)</f>
        <v>11</v>
      </c>
      <c r="D24" s="300">
        <f>MAX(E7:E16)</f>
        <v>15</v>
      </c>
      <c r="E24" s="305"/>
      <c r="F24" s="40">
        <f t="shared" ref="F24:L24" si="1">MAX(F7:F16)</f>
        <v>9.0399999999999991</v>
      </c>
      <c r="G24" s="300">
        <f>MAX(H7:H16)</f>
        <v>100</v>
      </c>
      <c r="H24" s="305"/>
      <c r="I24" s="300">
        <f>MAX(J7:J16)</f>
        <v>5</v>
      </c>
      <c r="J24" s="305"/>
      <c r="K24" s="40">
        <f t="shared" si="1"/>
        <v>5.5</v>
      </c>
      <c r="L24" s="40">
        <f t="shared" si="1"/>
        <v>1.4</v>
      </c>
      <c r="M24" s="300">
        <f>MAX(N7:N16)</f>
        <v>1.9</v>
      </c>
      <c r="N24" s="301"/>
    </row>
  </sheetData>
  <mergeCells count="33">
    <mergeCell ref="D24:E24"/>
    <mergeCell ref="D23:E23"/>
    <mergeCell ref="D17:E17"/>
    <mergeCell ref="G23:H23"/>
    <mergeCell ref="I17:J17"/>
    <mergeCell ref="G24:H24"/>
    <mergeCell ref="G18:H18"/>
    <mergeCell ref="I18:J18"/>
    <mergeCell ref="I20:J20"/>
    <mergeCell ref="G19:H19"/>
    <mergeCell ref="G20:H20"/>
    <mergeCell ref="M6:N6"/>
    <mergeCell ref="M18:N18"/>
    <mergeCell ref="M20:N20"/>
    <mergeCell ref="M22:N22"/>
    <mergeCell ref="D6:E6"/>
    <mergeCell ref="D18:E18"/>
    <mergeCell ref="D20:E20"/>
    <mergeCell ref="D22:E22"/>
    <mergeCell ref="G6:H6"/>
    <mergeCell ref="G22:H22"/>
    <mergeCell ref="I6:J6"/>
    <mergeCell ref="G17:H17"/>
    <mergeCell ref="G21:H21"/>
    <mergeCell ref="M24:N24"/>
    <mergeCell ref="M19:N19"/>
    <mergeCell ref="M21:N21"/>
    <mergeCell ref="M23:N23"/>
    <mergeCell ref="I23:J23"/>
    <mergeCell ref="I24:J24"/>
    <mergeCell ref="I19:J19"/>
    <mergeCell ref="I21:J21"/>
    <mergeCell ref="I22:J22"/>
  </mergeCells>
  <phoneticPr fontId="2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7"/>
  <sheetViews>
    <sheetView zoomScale="90" zoomScaleNormal="90" workbookViewId="0">
      <selection activeCell="I25" sqref="I25:J25"/>
    </sheetView>
  </sheetViews>
  <sheetFormatPr defaultRowHeight="12.75" x14ac:dyDescent="0.2"/>
  <cols>
    <col min="1" max="1" width="6.42578125" style="2" customWidth="1"/>
    <col min="2" max="2" width="14.140625" style="2" customWidth="1"/>
    <col min="3" max="3" width="12.7109375" style="2" customWidth="1"/>
    <col min="4" max="4" width="6.5703125" style="19" customWidth="1"/>
    <col min="5" max="5" width="4.85546875" style="2" customWidth="1"/>
    <col min="6" max="6" width="13.5703125" style="2" customWidth="1"/>
    <col min="7" max="7" width="5.28515625" style="2" customWidth="1"/>
    <col min="8" max="8" width="8.7109375" style="2" customWidth="1"/>
    <col min="9" max="9" width="4.42578125" style="2" customWidth="1"/>
    <col min="10" max="10" width="4.7109375" style="2" customWidth="1"/>
    <col min="11" max="11" width="13.140625" style="2" customWidth="1"/>
    <col min="12" max="12" width="14.140625" style="2" customWidth="1"/>
    <col min="13" max="13" width="4.140625" style="2" customWidth="1"/>
    <col min="14" max="14" width="8.7109375" style="2" customWidth="1"/>
    <col min="15" max="15" width="12.7109375" style="2" customWidth="1"/>
    <col min="16" max="18" width="12.7109375" customWidth="1"/>
  </cols>
  <sheetData>
    <row r="1" spans="2:17" ht="33" customHeight="1" x14ac:dyDescent="0.25">
      <c r="C1" s="55" t="s">
        <v>0</v>
      </c>
      <c r="D1" s="18"/>
      <c r="P1" s="2"/>
    </row>
    <row r="2" spans="2:17" ht="16.5" thickBot="1" x14ac:dyDescent="0.3">
      <c r="C2" s="55" t="s">
        <v>1</v>
      </c>
      <c r="D2" s="18"/>
      <c r="P2" s="2"/>
    </row>
    <row r="3" spans="2:17" ht="16.5" thickBot="1" x14ac:dyDescent="0.3">
      <c r="C3" s="55" t="s">
        <v>2</v>
      </c>
      <c r="D3" s="18"/>
      <c r="F3" s="3">
        <v>3</v>
      </c>
      <c r="G3" s="27"/>
      <c r="P3" s="2"/>
    </row>
    <row r="4" spans="2:17" ht="16.5" thickBot="1" x14ac:dyDescent="0.3">
      <c r="C4" s="55" t="s">
        <v>3</v>
      </c>
      <c r="D4" s="18"/>
      <c r="F4" s="3" t="s">
        <v>19</v>
      </c>
      <c r="G4" s="27"/>
      <c r="P4" s="2"/>
    </row>
    <row r="5" spans="2:17" ht="13.5" thickBot="1" x14ac:dyDescent="0.25">
      <c r="P5" s="2"/>
    </row>
    <row r="6" spans="2:17" s="1" customFormat="1" ht="67.5" customHeight="1" thickBot="1" x14ac:dyDescent="0.25">
      <c r="B6" s="4" t="s">
        <v>5</v>
      </c>
      <c r="C6" s="6" t="s">
        <v>6</v>
      </c>
      <c r="D6" s="308" t="s">
        <v>7</v>
      </c>
      <c r="E6" s="315"/>
      <c r="F6" s="8" t="s">
        <v>8</v>
      </c>
      <c r="G6" s="308" t="s">
        <v>9</v>
      </c>
      <c r="H6" s="315"/>
      <c r="I6" s="308" t="s">
        <v>10</v>
      </c>
      <c r="J6" s="315"/>
      <c r="K6" s="7" t="s">
        <v>11</v>
      </c>
      <c r="L6" s="7" t="s">
        <v>12</v>
      </c>
      <c r="M6" s="308" t="s">
        <v>13</v>
      </c>
      <c r="N6" s="309"/>
    </row>
    <row r="7" spans="2:17" ht="15.75" x14ac:dyDescent="0.25">
      <c r="B7" s="9">
        <v>39909</v>
      </c>
      <c r="C7" s="45">
        <v>8</v>
      </c>
      <c r="D7" s="20"/>
      <c r="E7" s="26">
        <v>2</v>
      </c>
      <c r="F7" s="46">
        <v>7.09</v>
      </c>
      <c r="G7" s="20"/>
      <c r="H7" s="48">
        <v>300</v>
      </c>
      <c r="I7" s="20" t="s">
        <v>14</v>
      </c>
      <c r="J7" s="26">
        <v>5</v>
      </c>
      <c r="K7" s="46">
        <v>0.8</v>
      </c>
      <c r="L7" s="46">
        <v>0.77</v>
      </c>
      <c r="M7" s="20" t="s">
        <v>14</v>
      </c>
      <c r="N7" s="44">
        <v>0.5</v>
      </c>
      <c r="P7" s="2"/>
      <c r="Q7" s="2"/>
    </row>
    <row r="8" spans="2:17" ht="15.75" x14ac:dyDescent="0.25">
      <c r="B8" s="9">
        <v>39953</v>
      </c>
      <c r="C8" s="47">
        <v>7</v>
      </c>
      <c r="D8" s="21"/>
      <c r="E8" s="23">
        <v>4</v>
      </c>
      <c r="F8" s="16">
        <v>7.38</v>
      </c>
      <c r="G8" s="21"/>
      <c r="H8" s="25">
        <v>16</v>
      </c>
      <c r="I8" s="21" t="s">
        <v>14</v>
      </c>
      <c r="J8" s="23">
        <v>5</v>
      </c>
      <c r="K8" s="16">
        <v>2.6</v>
      </c>
      <c r="L8" s="16">
        <v>0.19</v>
      </c>
      <c r="M8" s="21" t="s">
        <v>14</v>
      </c>
      <c r="N8" s="28">
        <v>0.5</v>
      </c>
      <c r="P8" s="2"/>
      <c r="Q8" s="2"/>
    </row>
    <row r="9" spans="2:17" ht="15.75" x14ac:dyDescent="0.25">
      <c r="B9" s="9">
        <v>39980</v>
      </c>
      <c r="C9" s="47">
        <v>5</v>
      </c>
      <c r="D9" s="21" t="s">
        <v>14</v>
      </c>
      <c r="E9" s="23">
        <v>2</v>
      </c>
      <c r="F9" s="16">
        <v>7.89</v>
      </c>
      <c r="G9" s="21"/>
      <c r="H9" s="25">
        <v>0</v>
      </c>
      <c r="I9" s="21" t="s">
        <v>14</v>
      </c>
      <c r="J9" s="23">
        <v>5</v>
      </c>
      <c r="K9" s="16">
        <v>2</v>
      </c>
      <c r="L9" s="16">
        <v>2</v>
      </c>
      <c r="M9" s="21" t="s">
        <v>14</v>
      </c>
      <c r="N9" s="28">
        <v>0.5</v>
      </c>
      <c r="P9" s="2"/>
      <c r="Q9" s="2"/>
    </row>
    <row r="10" spans="2:17" ht="15.75" x14ac:dyDescent="0.25">
      <c r="B10" s="9">
        <v>40030</v>
      </c>
      <c r="C10" s="47">
        <v>5</v>
      </c>
      <c r="D10" s="21"/>
      <c r="E10" s="23">
        <v>2</v>
      </c>
      <c r="F10" s="16">
        <v>7.82</v>
      </c>
      <c r="G10" s="21"/>
      <c r="H10" s="25">
        <v>0</v>
      </c>
      <c r="I10" s="21" t="s">
        <v>14</v>
      </c>
      <c r="J10" s="23">
        <v>5</v>
      </c>
      <c r="K10" s="16">
        <v>2.2000000000000002</v>
      </c>
      <c r="L10" s="16">
        <v>0.17</v>
      </c>
      <c r="M10" s="21" t="s">
        <v>14</v>
      </c>
      <c r="N10" s="28">
        <v>0.5</v>
      </c>
      <c r="P10" s="2"/>
      <c r="Q10" s="2"/>
    </row>
    <row r="11" spans="2:17" ht="15.75" x14ac:dyDescent="0.25">
      <c r="B11" s="9">
        <v>40057</v>
      </c>
      <c r="C11" s="47">
        <v>6</v>
      </c>
      <c r="D11" s="21"/>
      <c r="E11" s="23">
        <v>2</v>
      </c>
      <c r="F11" s="16">
        <v>8.1</v>
      </c>
      <c r="G11" s="21"/>
      <c r="H11" s="25">
        <v>0</v>
      </c>
      <c r="I11" s="21" t="s">
        <v>14</v>
      </c>
      <c r="J11" s="23">
        <v>5</v>
      </c>
      <c r="K11" s="16">
        <v>1.3</v>
      </c>
      <c r="L11" s="16">
        <v>0.35</v>
      </c>
      <c r="M11" s="21" t="s">
        <v>14</v>
      </c>
      <c r="N11" s="28">
        <v>0.5</v>
      </c>
      <c r="P11" s="2"/>
      <c r="Q11" s="2"/>
    </row>
    <row r="12" spans="2:17" ht="15.75" x14ac:dyDescent="0.25">
      <c r="B12" s="9">
        <v>40058</v>
      </c>
      <c r="C12" s="47">
        <v>4</v>
      </c>
      <c r="D12" s="21"/>
      <c r="E12" s="23">
        <v>9</v>
      </c>
      <c r="F12" s="16">
        <v>7.7</v>
      </c>
      <c r="G12" s="21"/>
      <c r="H12" s="25"/>
      <c r="I12" s="21"/>
      <c r="J12" s="23"/>
      <c r="K12" s="16">
        <v>4.9000000000000004</v>
      </c>
      <c r="L12" s="16">
        <v>0.54</v>
      </c>
      <c r="M12" s="21"/>
      <c r="N12" s="28">
        <v>1.3</v>
      </c>
      <c r="P12" s="2"/>
      <c r="Q12" s="2"/>
    </row>
    <row r="13" spans="2:17" ht="15.75" x14ac:dyDescent="0.25">
      <c r="B13" s="9">
        <v>40078</v>
      </c>
      <c r="C13" s="47">
        <v>9</v>
      </c>
      <c r="D13" s="21" t="s">
        <v>14</v>
      </c>
      <c r="E13" s="23">
        <v>2</v>
      </c>
      <c r="F13" s="16">
        <v>8.9600000000000009</v>
      </c>
      <c r="G13" s="21"/>
      <c r="H13" s="25">
        <v>0</v>
      </c>
      <c r="I13" s="21" t="s">
        <v>14</v>
      </c>
      <c r="J13" s="23">
        <v>5</v>
      </c>
      <c r="K13" s="16">
        <v>1.2</v>
      </c>
      <c r="L13" s="16">
        <v>0.27</v>
      </c>
      <c r="M13" s="21" t="s">
        <v>14</v>
      </c>
      <c r="N13" s="28">
        <v>0.5</v>
      </c>
      <c r="P13" s="2"/>
      <c r="Q13" s="2"/>
    </row>
    <row r="14" spans="2:17" ht="15.75" x14ac:dyDescent="0.25">
      <c r="B14" s="9">
        <v>40106</v>
      </c>
      <c r="C14" s="47">
        <v>9</v>
      </c>
      <c r="D14" s="21"/>
      <c r="E14" s="23">
        <v>2</v>
      </c>
      <c r="F14" s="16">
        <v>9.34</v>
      </c>
      <c r="G14" s="21"/>
      <c r="H14" s="25">
        <v>0</v>
      </c>
      <c r="I14" s="21" t="s">
        <v>14</v>
      </c>
      <c r="J14" s="23">
        <v>5</v>
      </c>
      <c r="K14" s="16">
        <v>0.8</v>
      </c>
      <c r="L14" s="16">
        <v>0.6</v>
      </c>
      <c r="M14" s="21" t="s">
        <v>14</v>
      </c>
      <c r="N14" s="28">
        <v>0.5</v>
      </c>
      <c r="P14" s="2"/>
      <c r="Q14" s="2"/>
    </row>
    <row r="15" spans="2:17" ht="15.75" x14ac:dyDescent="0.25">
      <c r="B15" s="9">
        <v>40163</v>
      </c>
      <c r="C15" s="47">
        <v>9</v>
      </c>
      <c r="D15" s="21"/>
      <c r="E15" s="23">
        <v>4</v>
      </c>
      <c r="F15" s="16">
        <v>7.82</v>
      </c>
      <c r="G15" s="21"/>
      <c r="H15" s="25">
        <v>0</v>
      </c>
      <c r="I15" s="21" t="s">
        <v>14</v>
      </c>
      <c r="J15" s="23">
        <v>5</v>
      </c>
      <c r="K15" s="16">
        <v>0.4</v>
      </c>
      <c r="L15" s="16">
        <v>3.2</v>
      </c>
      <c r="M15" s="21" t="s">
        <v>14</v>
      </c>
      <c r="N15" s="28">
        <v>0.5</v>
      </c>
      <c r="P15" s="2"/>
      <c r="Q15" s="2"/>
    </row>
    <row r="16" spans="2:17" s="2" customFormat="1" ht="15.75" x14ac:dyDescent="0.25">
      <c r="B16" s="9">
        <v>40192</v>
      </c>
      <c r="C16" s="47">
        <v>13</v>
      </c>
      <c r="D16" s="21"/>
      <c r="E16" s="23">
        <v>11</v>
      </c>
      <c r="F16" s="16">
        <v>8.51</v>
      </c>
      <c r="G16" s="21"/>
      <c r="H16" s="25">
        <v>0</v>
      </c>
      <c r="I16" s="21" t="s">
        <v>14</v>
      </c>
      <c r="J16" s="23">
        <v>5</v>
      </c>
      <c r="K16" s="16">
        <v>5.5</v>
      </c>
      <c r="L16" s="16">
        <v>1.1000000000000001</v>
      </c>
      <c r="M16" s="21"/>
      <c r="N16" s="28">
        <v>1.6</v>
      </c>
    </row>
    <row r="17" spans="2:16" s="2" customFormat="1" ht="15.75" x14ac:dyDescent="0.25">
      <c r="B17" s="9">
        <v>40206</v>
      </c>
      <c r="C17" s="47">
        <v>10</v>
      </c>
      <c r="D17" s="21"/>
      <c r="E17" s="23">
        <v>15</v>
      </c>
      <c r="F17" s="16">
        <v>8.8000000000000007</v>
      </c>
      <c r="G17" s="21" t="s">
        <v>14</v>
      </c>
      <c r="H17" s="25">
        <v>2</v>
      </c>
      <c r="I17" s="21" t="s">
        <v>14</v>
      </c>
      <c r="J17" s="23">
        <v>5</v>
      </c>
      <c r="K17" s="16">
        <v>3.5</v>
      </c>
      <c r="L17" s="16">
        <v>1.3</v>
      </c>
      <c r="M17" s="21"/>
      <c r="N17" s="28">
        <v>2</v>
      </c>
      <c r="P17" s="43"/>
    </row>
    <row r="18" spans="2:16" s="2" customFormat="1" ht="15.75" x14ac:dyDescent="0.25">
      <c r="B18" s="9">
        <v>40241</v>
      </c>
      <c r="C18" s="47">
        <v>16</v>
      </c>
      <c r="D18" s="21"/>
      <c r="E18" s="23">
        <v>10</v>
      </c>
      <c r="F18" s="16">
        <v>7.5</v>
      </c>
      <c r="G18" s="21"/>
      <c r="H18" s="25">
        <v>4</v>
      </c>
      <c r="I18" s="21" t="s">
        <v>14</v>
      </c>
      <c r="J18" s="23">
        <v>5</v>
      </c>
      <c r="K18" s="16">
        <v>2.2000000000000002</v>
      </c>
      <c r="L18" s="16">
        <v>2.2999999999999998</v>
      </c>
      <c r="M18" s="21"/>
      <c r="N18" s="28">
        <v>1</v>
      </c>
      <c r="P18" s="43"/>
    </row>
    <row r="19" spans="2:16" s="2" customFormat="1" ht="16.5" thickBot="1" x14ac:dyDescent="0.3">
      <c r="B19" s="12">
        <v>40255</v>
      </c>
      <c r="C19" s="50">
        <v>8</v>
      </c>
      <c r="D19" s="22"/>
      <c r="E19" s="24">
        <v>3</v>
      </c>
      <c r="F19" s="31">
        <v>7.49</v>
      </c>
      <c r="G19" s="22"/>
      <c r="H19" s="51">
        <v>0</v>
      </c>
      <c r="I19" s="22" t="s">
        <v>14</v>
      </c>
      <c r="J19" s="24">
        <v>5</v>
      </c>
      <c r="K19" s="31">
        <v>1.1000000000000001</v>
      </c>
      <c r="L19" s="31">
        <v>0.2</v>
      </c>
      <c r="M19" s="22" t="s">
        <v>14</v>
      </c>
      <c r="N19" s="29">
        <v>0.5</v>
      </c>
    </row>
    <row r="20" spans="2:16" s="2" customFormat="1" ht="13.5" customHeight="1" thickBot="1" x14ac:dyDescent="0.25">
      <c r="B20" s="225"/>
      <c r="C20" s="225"/>
      <c r="D20" s="319"/>
      <c r="E20" s="319"/>
      <c r="F20" s="225"/>
      <c r="G20" s="319"/>
      <c r="H20" s="319"/>
      <c r="I20" s="319"/>
      <c r="J20" s="319"/>
      <c r="K20" s="225"/>
      <c r="L20" s="225"/>
      <c r="M20" s="225"/>
      <c r="N20" s="225"/>
    </row>
    <row r="21" spans="2:16" s="2" customFormat="1" ht="37.5" customHeight="1" x14ac:dyDescent="0.2">
      <c r="B21" s="17" t="s">
        <v>15</v>
      </c>
      <c r="C21" s="41">
        <f>COUNT(C7:C19)</f>
        <v>13</v>
      </c>
      <c r="D21" s="310">
        <f>COUNT(E7:E19)</f>
        <v>13</v>
      </c>
      <c r="E21" s="316"/>
      <c r="F21" s="42">
        <f>COUNT(F7:F19)</f>
        <v>13</v>
      </c>
      <c r="G21" s="310">
        <f>COUNT(H7:H19)</f>
        <v>12</v>
      </c>
      <c r="H21" s="316"/>
      <c r="I21" s="310">
        <f>COUNT(J7:J19)</f>
        <v>12</v>
      </c>
      <c r="J21" s="316"/>
      <c r="K21" s="42">
        <f>COUNT(K7:K19)</f>
        <v>13</v>
      </c>
      <c r="L21" s="42">
        <f>COUNT(L7:L19)</f>
        <v>13</v>
      </c>
      <c r="M21" s="310">
        <f>COUNT(N7:N19)</f>
        <v>13</v>
      </c>
      <c r="N21" s="311"/>
    </row>
    <row r="22" spans="2:16" s="2" customFormat="1" x14ac:dyDescent="0.2">
      <c r="B22" s="15"/>
      <c r="C22" s="32"/>
      <c r="D22" s="33"/>
      <c r="E22" s="34"/>
      <c r="F22" s="35"/>
      <c r="G22" s="302"/>
      <c r="H22" s="304"/>
      <c r="I22" s="302"/>
      <c r="J22" s="304"/>
      <c r="K22" s="35"/>
      <c r="L22" s="35"/>
      <c r="M22" s="302"/>
      <c r="N22" s="303"/>
    </row>
    <row r="23" spans="2:16" s="2" customFormat="1" ht="38.25" customHeight="1" x14ac:dyDescent="0.2">
      <c r="B23" s="15" t="s">
        <v>16</v>
      </c>
      <c r="C23" s="36">
        <f>MIN(C7:C16)</f>
        <v>4</v>
      </c>
      <c r="D23" s="225" t="s">
        <v>14</v>
      </c>
      <c r="E23" s="37">
        <f>MIN(E7:E16)</f>
        <v>2</v>
      </c>
      <c r="F23" s="38">
        <f t="shared" ref="F23:L23" si="0">MIN(F7:F16)</f>
        <v>7.09</v>
      </c>
      <c r="G23" s="312">
        <f>MIN(H7:H16)</f>
        <v>0</v>
      </c>
      <c r="H23" s="320"/>
      <c r="I23" s="225" t="s">
        <v>14</v>
      </c>
      <c r="J23" s="37">
        <f>MIN(J7:J16)</f>
        <v>5</v>
      </c>
      <c r="K23" s="38">
        <f t="shared" si="0"/>
        <v>0.4</v>
      </c>
      <c r="L23" s="38">
        <f t="shared" si="0"/>
        <v>0.17</v>
      </c>
      <c r="M23" s="225" t="s">
        <v>14</v>
      </c>
      <c r="N23" s="49">
        <f>MIN(N7:N16)</f>
        <v>0.5</v>
      </c>
    </row>
    <row r="24" spans="2:16" s="2" customFormat="1" x14ac:dyDescent="0.2">
      <c r="B24" s="15"/>
      <c r="C24" s="32"/>
      <c r="D24" s="33"/>
      <c r="E24" s="34"/>
      <c r="F24" s="35"/>
      <c r="G24" s="302"/>
      <c r="H24" s="304"/>
      <c r="I24" s="302"/>
      <c r="J24" s="304"/>
      <c r="K24" s="35"/>
      <c r="L24" s="35"/>
      <c r="M24" s="302"/>
      <c r="N24" s="303"/>
    </row>
    <row r="25" spans="2:16" s="2" customFormat="1" ht="38.25" customHeight="1" x14ac:dyDescent="0.2">
      <c r="B25" s="15" t="s">
        <v>17</v>
      </c>
      <c r="C25" s="226">
        <f>SUM(C7:C19)/C21</f>
        <v>8.384615384615385</v>
      </c>
      <c r="D25" s="306">
        <f>SUM(E7:E19)/D21</f>
        <v>5.2307692307692308</v>
      </c>
      <c r="E25" s="307"/>
      <c r="F25" s="227">
        <f>SUM(F7:F19)/F21</f>
        <v>8.0307692307692307</v>
      </c>
      <c r="G25" s="306">
        <f>SUM(H7:H19)/G21</f>
        <v>26.833333333333332</v>
      </c>
      <c r="H25" s="307"/>
      <c r="I25" s="306">
        <f>SUM(J7:J19)/I21</f>
        <v>5</v>
      </c>
      <c r="J25" s="307">
        <f>SUM(J7:J20)/9</f>
        <v>6.666666666666667</v>
      </c>
      <c r="K25" s="227">
        <f>SUM(K7:K19)/K21</f>
        <v>2.1923076923076925</v>
      </c>
      <c r="L25" s="227">
        <f>SUM(L7:L19)/L21</f>
        <v>0.99923076923076914</v>
      </c>
      <c r="M25" s="306">
        <f>SUM(N7:N19)/M21</f>
        <v>0.8</v>
      </c>
      <c r="N25" s="314"/>
    </row>
    <row r="26" spans="2:16" s="2" customFormat="1" x14ac:dyDescent="0.2">
      <c r="B26" s="15"/>
      <c r="C26" s="32"/>
      <c r="D26" s="302"/>
      <c r="E26" s="304"/>
      <c r="F26" s="35"/>
      <c r="G26" s="302"/>
      <c r="H26" s="304"/>
      <c r="I26" s="302"/>
      <c r="J26" s="304"/>
      <c r="K26" s="35"/>
      <c r="L26" s="35"/>
      <c r="M26" s="302"/>
      <c r="N26" s="303"/>
    </row>
    <row r="27" spans="2:16" s="2" customFormat="1" ht="36" customHeight="1" thickBot="1" x14ac:dyDescent="0.25">
      <c r="B27" s="30" t="s">
        <v>18</v>
      </c>
      <c r="C27" s="39">
        <f>MAX(C7:C19)</f>
        <v>16</v>
      </c>
      <c r="D27" s="300">
        <f>MAX(E7:E19)</f>
        <v>15</v>
      </c>
      <c r="E27" s="305"/>
      <c r="F27" s="40">
        <f>MAX(F7:F19)</f>
        <v>9.34</v>
      </c>
      <c r="G27" s="300">
        <f>MAX(H7:H19)</f>
        <v>300</v>
      </c>
      <c r="H27" s="305"/>
      <c r="I27" s="300">
        <f>MAX(J7:J19)</f>
        <v>5</v>
      </c>
      <c r="J27" s="305"/>
      <c r="K27" s="40">
        <f>MAX(K7:K19)</f>
        <v>5.5</v>
      </c>
      <c r="L27" s="40">
        <f>MAX(L7:L19)</f>
        <v>3.2</v>
      </c>
      <c r="M27" s="300">
        <f>MAX(N7:N19)</f>
        <v>2</v>
      </c>
      <c r="N27" s="301"/>
    </row>
  </sheetData>
  <mergeCells count="30">
    <mergeCell ref="D6:E6"/>
    <mergeCell ref="G6:H6"/>
    <mergeCell ref="I6:J6"/>
    <mergeCell ref="M6:N6"/>
    <mergeCell ref="D20:E20"/>
    <mergeCell ref="G20:H20"/>
    <mergeCell ref="I20:J20"/>
    <mergeCell ref="G23:H23"/>
    <mergeCell ref="G24:H24"/>
    <mergeCell ref="I24:J24"/>
    <mergeCell ref="M24:N24"/>
    <mergeCell ref="D21:E21"/>
    <mergeCell ref="G21:H21"/>
    <mergeCell ref="I21:J21"/>
    <mergeCell ref="M21:N21"/>
    <mergeCell ref="G22:H22"/>
    <mergeCell ref="I22:J22"/>
    <mergeCell ref="M22:N22"/>
    <mergeCell ref="D27:E27"/>
    <mergeCell ref="G27:H27"/>
    <mergeCell ref="I27:J27"/>
    <mergeCell ref="M27:N27"/>
    <mergeCell ref="D25:E25"/>
    <mergeCell ref="G25:H25"/>
    <mergeCell ref="I25:J25"/>
    <mergeCell ref="M25:N25"/>
    <mergeCell ref="D26:E26"/>
    <mergeCell ref="G26:H26"/>
    <mergeCell ref="I26:J26"/>
    <mergeCell ref="M26:N26"/>
  </mergeCells>
  <pageMargins left="0.75" right="0.75" top="1" bottom="1" header="0.5" footer="0.5"/>
  <pageSetup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1"/>
  <sheetViews>
    <sheetView zoomScale="90" zoomScaleNormal="90" workbookViewId="0">
      <selection activeCell="B28" sqref="B28"/>
    </sheetView>
  </sheetViews>
  <sheetFormatPr defaultRowHeight="12.75" x14ac:dyDescent="0.2"/>
  <cols>
    <col min="1" max="1" width="6.42578125" style="2" customWidth="1"/>
    <col min="2" max="2" width="14.140625" style="2" customWidth="1"/>
    <col min="3" max="3" width="12.7109375" style="2" customWidth="1"/>
    <col min="4" max="4" width="6.5703125" style="19" customWidth="1"/>
    <col min="5" max="5" width="4.85546875" style="2" customWidth="1"/>
    <col min="6" max="6" width="13.5703125" style="2" customWidth="1"/>
    <col min="7" max="7" width="5.28515625" style="2" customWidth="1"/>
    <col min="8" max="8" width="8.7109375" style="2" customWidth="1"/>
    <col min="9" max="9" width="4.42578125" style="2" customWidth="1"/>
    <col min="10" max="11" width="4.7109375" style="2" customWidth="1"/>
    <col min="12" max="12" width="8" style="2" customWidth="1"/>
    <col min="13" max="13" width="14.140625" style="2" customWidth="1"/>
    <col min="14" max="14" width="4.140625" style="2" customWidth="1"/>
    <col min="15" max="15" width="8.7109375" style="2" customWidth="1"/>
    <col min="16" max="16" width="12.7109375" style="2" customWidth="1"/>
    <col min="17" max="19" width="12.7109375" customWidth="1"/>
  </cols>
  <sheetData>
    <row r="1" spans="2:18" ht="33" customHeight="1" x14ac:dyDescent="0.25">
      <c r="C1" s="55" t="s">
        <v>0</v>
      </c>
      <c r="D1" s="18"/>
    </row>
    <row r="2" spans="2:18" ht="16.5" thickBot="1" x14ac:dyDescent="0.3">
      <c r="C2" s="55" t="s">
        <v>1</v>
      </c>
      <c r="D2" s="18"/>
    </row>
    <row r="3" spans="2:18" ht="16.5" thickBot="1" x14ac:dyDescent="0.3">
      <c r="C3" s="55" t="s">
        <v>2</v>
      </c>
      <c r="D3" s="18"/>
      <c r="F3" s="3">
        <v>3</v>
      </c>
      <c r="G3" s="27"/>
    </row>
    <row r="4" spans="2:18" ht="16.5" thickBot="1" x14ac:dyDescent="0.3">
      <c r="C4" s="55" t="s">
        <v>3</v>
      </c>
      <c r="D4" s="18"/>
      <c r="F4" s="3" t="s">
        <v>20</v>
      </c>
      <c r="G4" s="27"/>
    </row>
    <row r="5" spans="2:18" ht="13.5" thickBot="1" x14ac:dyDescent="0.25"/>
    <row r="6" spans="2:18" s="1" customFormat="1" ht="67.5" customHeight="1" thickBot="1" x14ac:dyDescent="0.25">
      <c r="B6" s="4" t="s">
        <v>5</v>
      </c>
      <c r="C6" s="6" t="s">
        <v>6</v>
      </c>
      <c r="D6" s="308" t="s">
        <v>7</v>
      </c>
      <c r="E6" s="315"/>
      <c r="F6" s="8" t="s">
        <v>8</v>
      </c>
      <c r="G6" s="308" t="s">
        <v>9</v>
      </c>
      <c r="H6" s="315"/>
      <c r="I6" s="308" t="s">
        <v>10</v>
      </c>
      <c r="J6" s="315"/>
      <c r="K6" s="308" t="s">
        <v>11</v>
      </c>
      <c r="L6" s="315"/>
      <c r="M6" s="7" t="s">
        <v>12</v>
      </c>
      <c r="N6" s="308" t="s">
        <v>13</v>
      </c>
      <c r="O6" s="309"/>
    </row>
    <row r="7" spans="2:18" ht="15.75" x14ac:dyDescent="0.25">
      <c r="B7" s="9">
        <v>40289</v>
      </c>
      <c r="C7" s="45">
        <v>12</v>
      </c>
      <c r="D7" s="20"/>
      <c r="E7" s="26">
        <v>4</v>
      </c>
      <c r="F7" s="46">
        <v>8.76</v>
      </c>
      <c r="G7" s="20"/>
      <c r="H7" s="48">
        <v>6</v>
      </c>
      <c r="I7" s="20" t="s">
        <v>14</v>
      </c>
      <c r="J7" s="26">
        <v>5</v>
      </c>
      <c r="K7" s="52"/>
      <c r="L7" s="48">
        <v>2.2000000000000002</v>
      </c>
      <c r="M7" s="46">
        <v>7.0000000000000007E-2</v>
      </c>
      <c r="N7" s="20" t="s">
        <v>14</v>
      </c>
      <c r="O7" s="44">
        <v>0.5</v>
      </c>
      <c r="Q7" s="2"/>
      <c r="R7" s="2"/>
    </row>
    <row r="8" spans="2:18" ht="15.75" x14ac:dyDescent="0.25">
      <c r="B8" s="9">
        <v>40325</v>
      </c>
      <c r="C8" s="47">
        <v>12</v>
      </c>
      <c r="D8" s="21"/>
      <c r="E8" s="23">
        <v>10</v>
      </c>
      <c r="F8" s="16">
        <v>8.57</v>
      </c>
      <c r="G8" s="21"/>
      <c r="H8" s="25">
        <v>2</v>
      </c>
      <c r="I8" s="21" t="s">
        <v>14</v>
      </c>
      <c r="J8" s="23">
        <v>5</v>
      </c>
      <c r="K8" s="53"/>
      <c r="L8" s="25">
        <v>3.4</v>
      </c>
      <c r="M8" s="16">
        <v>0.5</v>
      </c>
      <c r="N8" s="21"/>
      <c r="O8" s="28">
        <v>1.9</v>
      </c>
      <c r="Q8" s="2"/>
      <c r="R8" s="2"/>
    </row>
    <row r="9" spans="2:18" ht="15.75" x14ac:dyDescent="0.25">
      <c r="B9" s="9">
        <v>40351</v>
      </c>
      <c r="C9" s="47">
        <v>9</v>
      </c>
      <c r="D9" s="21"/>
      <c r="E9" s="23">
        <v>2</v>
      </c>
      <c r="F9" s="16">
        <v>7.44</v>
      </c>
      <c r="G9" s="21"/>
      <c r="H9" s="25">
        <v>0</v>
      </c>
      <c r="I9" s="21" t="s">
        <v>14</v>
      </c>
      <c r="J9" s="23">
        <v>5</v>
      </c>
      <c r="K9" s="53"/>
      <c r="L9" s="25">
        <v>1.7</v>
      </c>
      <c r="M9" s="16">
        <v>0.46</v>
      </c>
      <c r="N9" s="21" t="s">
        <v>14</v>
      </c>
      <c r="O9" s="28">
        <v>0.5</v>
      </c>
      <c r="Q9" s="2"/>
      <c r="R9" s="2"/>
    </row>
    <row r="10" spans="2:18" ht="15.75" x14ac:dyDescent="0.25">
      <c r="B10" s="9">
        <v>40394</v>
      </c>
      <c r="C10" s="47">
        <v>10</v>
      </c>
      <c r="D10" s="21"/>
      <c r="E10" s="23">
        <v>2</v>
      </c>
      <c r="F10" s="16">
        <v>7.62</v>
      </c>
      <c r="G10" s="21"/>
      <c r="H10" s="25">
        <v>3</v>
      </c>
      <c r="I10" s="21" t="s">
        <v>14</v>
      </c>
      <c r="J10" s="23">
        <v>5</v>
      </c>
      <c r="K10" s="53"/>
      <c r="L10" s="25">
        <v>1.4</v>
      </c>
      <c r="M10" s="16">
        <v>0.15</v>
      </c>
      <c r="N10" s="21" t="s">
        <v>14</v>
      </c>
      <c r="O10" s="28">
        <v>0.5</v>
      </c>
      <c r="Q10" s="2"/>
      <c r="R10" s="2"/>
    </row>
    <row r="11" spans="2:18" ht="15.75" x14ac:dyDescent="0.25">
      <c r="B11" s="9">
        <v>40421</v>
      </c>
      <c r="C11" s="47">
        <v>7</v>
      </c>
      <c r="D11" s="21"/>
      <c r="E11" s="23">
        <v>1</v>
      </c>
      <c r="F11" s="16">
        <v>7.64</v>
      </c>
      <c r="G11" s="21"/>
      <c r="H11" s="25">
        <v>1</v>
      </c>
      <c r="I11" s="21" t="s">
        <v>14</v>
      </c>
      <c r="J11" s="23">
        <v>5</v>
      </c>
      <c r="K11" s="53"/>
      <c r="L11" s="25">
        <v>3.3</v>
      </c>
      <c r="M11" s="16">
        <v>0.3</v>
      </c>
      <c r="N11" s="21" t="s">
        <v>14</v>
      </c>
      <c r="O11" s="28">
        <v>0.5</v>
      </c>
      <c r="Q11" s="2"/>
      <c r="R11" s="2"/>
    </row>
    <row r="12" spans="2:18" ht="15.75" x14ac:dyDescent="0.25">
      <c r="B12" s="9">
        <v>40479</v>
      </c>
      <c r="C12" s="47">
        <v>11</v>
      </c>
      <c r="D12" s="21"/>
      <c r="E12" s="23">
        <v>10</v>
      </c>
      <c r="F12" s="16">
        <v>7.89</v>
      </c>
      <c r="G12" s="21"/>
      <c r="H12" s="25">
        <v>3</v>
      </c>
      <c r="I12" s="21" t="s">
        <v>14</v>
      </c>
      <c r="J12" s="23">
        <v>5</v>
      </c>
      <c r="K12" s="53"/>
      <c r="L12" s="25">
        <v>1.3</v>
      </c>
      <c r="M12" s="16">
        <v>0.49</v>
      </c>
      <c r="N12" s="21" t="s">
        <v>14</v>
      </c>
      <c r="O12" s="28">
        <v>0.5</v>
      </c>
      <c r="Q12" s="2"/>
      <c r="R12" s="2"/>
    </row>
    <row r="13" spans="2:18" ht="15.75" x14ac:dyDescent="0.25">
      <c r="B13" s="9">
        <v>40507</v>
      </c>
      <c r="C13" s="47">
        <v>10</v>
      </c>
      <c r="D13" s="21"/>
      <c r="E13" s="23">
        <v>3</v>
      </c>
      <c r="F13" s="16">
        <v>7.2</v>
      </c>
      <c r="G13" s="21"/>
      <c r="H13" s="25">
        <v>9</v>
      </c>
      <c r="I13" s="21" t="s">
        <v>14</v>
      </c>
      <c r="J13" s="23">
        <v>5</v>
      </c>
      <c r="K13" s="53"/>
      <c r="L13" s="25">
        <v>0.7</v>
      </c>
      <c r="M13" s="16">
        <v>0.64</v>
      </c>
      <c r="N13" s="21" t="s">
        <v>14</v>
      </c>
      <c r="O13" s="28">
        <v>0.5</v>
      </c>
      <c r="Q13" s="2"/>
      <c r="R13" s="2"/>
    </row>
    <row r="14" spans="2:18" ht="15.75" x14ac:dyDescent="0.25">
      <c r="B14" s="9">
        <v>40528</v>
      </c>
      <c r="C14" s="47">
        <v>7</v>
      </c>
      <c r="D14" s="21"/>
      <c r="E14" s="23">
        <v>6</v>
      </c>
      <c r="F14" s="16">
        <v>8.7799999999999994</v>
      </c>
      <c r="G14" s="21"/>
      <c r="H14" s="25">
        <v>0</v>
      </c>
      <c r="I14" s="21" t="s">
        <v>14</v>
      </c>
      <c r="J14" s="23">
        <v>5</v>
      </c>
      <c r="K14" s="53"/>
      <c r="L14" s="25">
        <v>0.8</v>
      </c>
      <c r="M14" s="16">
        <v>0.53</v>
      </c>
      <c r="N14" s="21" t="s">
        <v>14</v>
      </c>
      <c r="O14" s="28">
        <v>0.5</v>
      </c>
      <c r="Q14" s="2"/>
      <c r="R14" s="2"/>
    </row>
    <row r="15" spans="2:18" ht="15.75" x14ac:dyDescent="0.25">
      <c r="B15" s="9">
        <v>40577</v>
      </c>
      <c r="C15" s="47">
        <v>13</v>
      </c>
      <c r="D15" s="21"/>
      <c r="E15" s="23">
        <v>10</v>
      </c>
      <c r="F15" s="16">
        <v>7.84</v>
      </c>
      <c r="G15" s="21"/>
      <c r="H15" s="25">
        <v>100</v>
      </c>
      <c r="I15" s="21" t="s">
        <v>14</v>
      </c>
      <c r="J15" s="23">
        <v>5</v>
      </c>
      <c r="K15" s="53" t="s">
        <v>14</v>
      </c>
      <c r="L15" s="25">
        <v>0.6</v>
      </c>
      <c r="M15" s="16">
        <v>0.68</v>
      </c>
      <c r="N15" s="21" t="s">
        <v>14</v>
      </c>
      <c r="O15" s="28">
        <v>0.5</v>
      </c>
      <c r="Q15" s="2"/>
      <c r="R15" s="2"/>
    </row>
    <row r="16" spans="2:18" s="2" customFormat="1" ht="15.75" x14ac:dyDescent="0.25">
      <c r="B16" s="9">
        <v>40604</v>
      </c>
      <c r="C16" s="47">
        <v>11</v>
      </c>
      <c r="D16" s="21"/>
      <c r="E16" s="23">
        <v>16</v>
      </c>
      <c r="F16" s="16">
        <v>8.23</v>
      </c>
      <c r="G16" s="21"/>
      <c r="H16" s="25">
        <v>200</v>
      </c>
      <c r="I16" s="21" t="s">
        <v>14</v>
      </c>
      <c r="J16" s="23">
        <v>5</v>
      </c>
      <c r="K16" s="53" t="s">
        <v>14</v>
      </c>
      <c r="L16" s="25">
        <v>0.6</v>
      </c>
      <c r="M16" s="16">
        <v>1.2</v>
      </c>
      <c r="N16" s="21" t="s">
        <v>14</v>
      </c>
      <c r="O16" s="28">
        <v>0.5</v>
      </c>
    </row>
    <row r="17" spans="1:19" s="2" customFormat="1" ht="16.5" thickBot="1" x14ac:dyDescent="0.3">
      <c r="B17" s="12">
        <v>40625</v>
      </c>
      <c r="C17" s="50">
        <v>9</v>
      </c>
      <c r="D17" s="22"/>
      <c r="E17" s="24">
        <v>7</v>
      </c>
      <c r="F17" s="31">
        <v>7.28</v>
      </c>
      <c r="G17" s="22"/>
      <c r="H17" s="51">
        <v>300</v>
      </c>
      <c r="I17" s="22" t="s">
        <v>14</v>
      </c>
      <c r="J17" s="24">
        <v>5</v>
      </c>
      <c r="K17" s="54"/>
      <c r="L17" s="51">
        <v>2.2000000000000002</v>
      </c>
      <c r="M17" s="31">
        <v>0.9</v>
      </c>
      <c r="N17" s="22"/>
      <c r="O17" s="29">
        <v>1.7</v>
      </c>
      <c r="Q17" s="43"/>
    </row>
    <row r="18" spans="1:19" s="2" customFormat="1" ht="13.5" customHeight="1" thickBot="1" x14ac:dyDescent="0.25">
      <c r="B18" s="225"/>
      <c r="C18" s="225"/>
      <c r="D18" s="319"/>
      <c r="E18" s="319"/>
      <c r="F18" s="225"/>
      <c r="G18" s="319"/>
      <c r="H18" s="319"/>
      <c r="I18" s="319"/>
      <c r="J18" s="319"/>
      <c r="K18" s="318"/>
      <c r="L18" s="318"/>
      <c r="M18" s="225"/>
      <c r="N18" s="318"/>
      <c r="O18" s="318"/>
    </row>
    <row r="19" spans="1:19" s="2" customFormat="1" ht="37.5" customHeight="1" x14ac:dyDescent="0.2">
      <c r="B19" s="17" t="s">
        <v>15</v>
      </c>
      <c r="C19" s="41">
        <f>COUNT(C7:C17)</f>
        <v>11</v>
      </c>
      <c r="D19" s="310">
        <f>COUNT(E7:E17)</f>
        <v>11</v>
      </c>
      <c r="E19" s="316"/>
      <c r="F19" s="42">
        <f>COUNT(F7:F17)</f>
        <v>11</v>
      </c>
      <c r="G19" s="310">
        <f>COUNT(H7:H17)</f>
        <v>11</v>
      </c>
      <c r="H19" s="316"/>
      <c r="I19" s="310">
        <f>COUNT(J7:J17)</f>
        <v>11</v>
      </c>
      <c r="J19" s="316"/>
      <c r="K19" s="310">
        <f>COUNT(L7:L17)</f>
        <v>11</v>
      </c>
      <c r="L19" s="316"/>
      <c r="M19" s="42">
        <f>COUNT(M7:M17)</f>
        <v>11</v>
      </c>
      <c r="N19" s="310">
        <f>COUNT(O7:O17)</f>
        <v>11</v>
      </c>
      <c r="O19" s="311"/>
    </row>
    <row r="20" spans="1:19" s="2" customFormat="1" x14ac:dyDescent="0.2">
      <c r="B20" s="15"/>
      <c r="C20" s="32"/>
      <c r="D20" s="33"/>
      <c r="E20" s="34"/>
      <c r="F20" s="35"/>
      <c r="G20" s="302"/>
      <c r="H20" s="304"/>
      <c r="I20" s="302"/>
      <c r="J20" s="304"/>
      <c r="K20" s="302"/>
      <c r="L20" s="304"/>
      <c r="M20" s="35"/>
      <c r="N20" s="302"/>
      <c r="O20" s="303"/>
    </row>
    <row r="21" spans="1:19" s="2" customFormat="1" ht="38.25" customHeight="1" x14ac:dyDescent="0.2">
      <c r="B21" s="15" t="s">
        <v>16</v>
      </c>
      <c r="C21" s="36">
        <f>MIN(C7:C16)</f>
        <v>7</v>
      </c>
      <c r="D21" s="225"/>
      <c r="E21" s="37">
        <f>MIN(E7:E17)</f>
        <v>1</v>
      </c>
      <c r="F21" s="38">
        <f>MIN(F7:F17)</f>
        <v>7.2</v>
      </c>
      <c r="G21" s="312">
        <f>MIN(H7:H17)</f>
        <v>0</v>
      </c>
      <c r="H21" s="320"/>
      <c r="I21" s="225" t="s">
        <v>14</v>
      </c>
      <c r="J21" s="37">
        <f>MIN(J7:J17)</f>
        <v>5</v>
      </c>
      <c r="K21" s="37"/>
      <c r="L21" s="38">
        <f>MIN(L7:L17)</f>
        <v>0.6</v>
      </c>
      <c r="M21" s="38">
        <f>MIN(M7:M17)</f>
        <v>7.0000000000000007E-2</v>
      </c>
      <c r="N21" s="225" t="s">
        <v>14</v>
      </c>
      <c r="O21" s="49">
        <f>MIN(O7:O17)</f>
        <v>0.5</v>
      </c>
    </row>
    <row r="22" spans="1:19" s="2" customFormat="1" x14ac:dyDescent="0.2">
      <c r="B22" s="15"/>
      <c r="C22" s="32"/>
      <c r="D22" s="33"/>
      <c r="E22" s="34"/>
      <c r="F22" s="35"/>
      <c r="G22" s="302"/>
      <c r="H22" s="304"/>
      <c r="I22" s="302"/>
      <c r="J22" s="304"/>
      <c r="K22" s="302"/>
      <c r="L22" s="304"/>
      <c r="M22" s="35"/>
      <c r="N22" s="302"/>
      <c r="O22" s="303"/>
    </row>
    <row r="23" spans="1:19" s="2" customFormat="1" ht="38.25" customHeight="1" x14ac:dyDescent="0.2">
      <c r="B23" s="15" t="s">
        <v>17</v>
      </c>
      <c r="C23" s="226">
        <f>SUM(C7:C17)/C19</f>
        <v>10.090909090909092</v>
      </c>
      <c r="D23" s="306">
        <f>SUM(E7:E17)/D19</f>
        <v>6.4545454545454541</v>
      </c>
      <c r="E23" s="307"/>
      <c r="F23" s="227">
        <f>SUM(F7:F17)/F19</f>
        <v>7.9318181818181834</v>
      </c>
      <c r="G23" s="306">
        <f>SUM(H7:H17)/G19</f>
        <v>56.727272727272727</v>
      </c>
      <c r="H23" s="307"/>
      <c r="I23" s="306">
        <f>SUM(J7:J17)/I19</f>
        <v>5</v>
      </c>
      <c r="J23" s="307">
        <f>SUM(J7:J18)/9</f>
        <v>6.1111111111111107</v>
      </c>
      <c r="K23" s="306">
        <f>SUM(L7:L17)/K19</f>
        <v>1.6545454545454545</v>
      </c>
      <c r="L23" s="307"/>
      <c r="M23" s="227">
        <f>SUM(M7:M17)/M19</f>
        <v>0.53818181818181821</v>
      </c>
      <c r="N23" s="306">
        <f>SUM(O7:O17)/N19</f>
        <v>0.73636363636363633</v>
      </c>
      <c r="O23" s="314"/>
    </row>
    <row r="24" spans="1:19" s="2" customFormat="1" x14ac:dyDescent="0.2">
      <c r="B24" s="15"/>
      <c r="C24" s="32"/>
      <c r="D24" s="302"/>
      <c r="E24" s="304"/>
      <c r="F24" s="35"/>
      <c r="G24" s="302"/>
      <c r="H24" s="304"/>
      <c r="I24" s="302"/>
      <c r="J24" s="304"/>
      <c r="K24" s="302"/>
      <c r="L24" s="304"/>
      <c r="M24" s="35"/>
      <c r="N24" s="302"/>
      <c r="O24" s="303"/>
    </row>
    <row r="25" spans="1:19" s="2" customFormat="1" ht="36" customHeight="1" thickBot="1" x14ac:dyDescent="0.25">
      <c r="B25" s="30" t="s">
        <v>18</v>
      </c>
      <c r="C25" s="39">
        <f>MAX(C7:C17)</f>
        <v>13</v>
      </c>
      <c r="D25" s="300">
        <f>MAX(E7:E17)</f>
        <v>16</v>
      </c>
      <c r="E25" s="305"/>
      <c r="F25" s="40">
        <f>MAX(F7:F17)</f>
        <v>8.7799999999999994</v>
      </c>
      <c r="G25" s="300">
        <f>MAX(H7:H17)</f>
        <v>300</v>
      </c>
      <c r="H25" s="305"/>
      <c r="I25" s="300">
        <f>MAX(J7:J17)</f>
        <v>5</v>
      </c>
      <c r="J25" s="305"/>
      <c r="K25" s="300">
        <f>MAX(L7:L17)</f>
        <v>3.4</v>
      </c>
      <c r="L25" s="305"/>
      <c r="M25" s="40">
        <f>MAX(M7:M17)</f>
        <v>1.2</v>
      </c>
      <c r="N25" s="300">
        <f>MAX(O7:O17)</f>
        <v>1.9</v>
      </c>
      <c r="O25" s="301"/>
    </row>
    <row r="27" spans="1:19" ht="13.5" thickBot="1" x14ac:dyDescent="0.25"/>
    <row r="28" spans="1:19" ht="13.5" thickBot="1" x14ac:dyDescent="0.25">
      <c r="A28" s="74" t="s">
        <v>21</v>
      </c>
      <c r="B28" s="75">
        <v>228.91</v>
      </c>
    </row>
    <row r="29" spans="1:19" ht="13.5" thickBot="1" x14ac:dyDescent="0.25">
      <c r="A29" s="74" t="s">
        <v>22</v>
      </c>
      <c r="C29" s="252">
        <f>$B$28*C23</f>
        <v>2309.9100000000003</v>
      </c>
      <c r="D29" s="321">
        <f>$B$28*D23</f>
        <v>1477.51</v>
      </c>
      <c r="E29" s="321"/>
      <c r="F29" s="252">
        <f>$B$28*F23</f>
        <v>1815.6725000000004</v>
      </c>
      <c r="G29" s="321">
        <f>$B$28*G23</f>
        <v>12985.44</v>
      </c>
      <c r="H29" s="321"/>
      <c r="I29" s="321">
        <f>$B$28*I23</f>
        <v>1144.55</v>
      </c>
      <c r="J29" s="321"/>
      <c r="K29" s="321">
        <f>$B$28*K23</f>
        <v>378.74200000000002</v>
      </c>
      <c r="L29" s="321"/>
      <c r="M29" s="252">
        <f>$B$28*M23</f>
        <v>123.1952</v>
      </c>
      <c r="N29" s="321">
        <f>$B$28*N23</f>
        <v>168.56099999999998</v>
      </c>
      <c r="O29" s="321"/>
    </row>
    <row r="30" spans="1:19" ht="29.25" customHeight="1" x14ac:dyDescent="0.2">
      <c r="S30" s="57"/>
    </row>
    <row r="31" spans="1:19" ht="15" x14ac:dyDescent="0.2">
      <c r="Q31" s="58"/>
      <c r="R31" s="2"/>
      <c r="S31" s="56"/>
    </row>
    <row r="32" spans="1:19" ht="15" x14ac:dyDescent="0.2">
      <c r="Q32" s="58"/>
      <c r="R32" s="2"/>
      <c r="S32" s="56"/>
    </row>
    <row r="33" spans="17:19" ht="15" x14ac:dyDescent="0.2">
      <c r="Q33" s="58"/>
      <c r="R33" s="2"/>
      <c r="S33" s="56"/>
    </row>
    <row r="34" spans="17:19" ht="15" x14ac:dyDescent="0.2">
      <c r="Q34" s="58"/>
      <c r="R34" s="2"/>
      <c r="S34" s="56"/>
    </row>
    <row r="35" spans="17:19" ht="15" x14ac:dyDescent="0.2">
      <c r="Q35" s="58"/>
      <c r="R35" s="2"/>
      <c r="S35" s="56"/>
    </row>
    <row r="36" spans="17:19" ht="15" x14ac:dyDescent="0.2">
      <c r="Q36" s="58"/>
      <c r="R36" s="2"/>
      <c r="S36" s="56"/>
    </row>
    <row r="37" spans="17:19" ht="15" x14ac:dyDescent="0.2">
      <c r="Q37" s="58"/>
      <c r="R37" s="2"/>
      <c r="S37" s="56"/>
    </row>
    <row r="38" spans="17:19" ht="15" x14ac:dyDescent="0.2">
      <c r="Q38" s="58"/>
      <c r="R38" s="2"/>
      <c r="S38" s="56"/>
    </row>
    <row r="39" spans="17:19" ht="15" x14ac:dyDescent="0.2">
      <c r="Q39" s="58"/>
      <c r="R39" s="2"/>
      <c r="S39" s="56"/>
    </row>
    <row r="40" spans="17:19" ht="15" x14ac:dyDescent="0.2">
      <c r="Q40" s="58"/>
      <c r="R40" s="2"/>
      <c r="S40" s="56"/>
    </row>
    <row r="41" spans="17:19" ht="15" x14ac:dyDescent="0.2">
      <c r="Q41" s="58"/>
      <c r="R41" s="2"/>
      <c r="S41" s="56"/>
    </row>
  </sheetData>
  <mergeCells count="44">
    <mergeCell ref="K25:L25"/>
    <mergeCell ref="D25:E25"/>
    <mergeCell ref="G25:H25"/>
    <mergeCell ref="I25:J25"/>
    <mergeCell ref="N25:O25"/>
    <mergeCell ref="D29:E29"/>
    <mergeCell ref="G29:H29"/>
    <mergeCell ref="I29:J29"/>
    <mergeCell ref="K29:L29"/>
    <mergeCell ref="N29:O29"/>
    <mergeCell ref="K18:L18"/>
    <mergeCell ref="N18:O18"/>
    <mergeCell ref="D6:E6"/>
    <mergeCell ref="G6:H6"/>
    <mergeCell ref="I6:J6"/>
    <mergeCell ref="N6:O6"/>
    <mergeCell ref="D18:E18"/>
    <mergeCell ref="G18:H18"/>
    <mergeCell ref="I18:J18"/>
    <mergeCell ref="K6:L6"/>
    <mergeCell ref="D19:E19"/>
    <mergeCell ref="G19:H19"/>
    <mergeCell ref="I19:J19"/>
    <mergeCell ref="N19:O19"/>
    <mergeCell ref="G20:H20"/>
    <mergeCell ref="I20:J20"/>
    <mergeCell ref="N20:O20"/>
    <mergeCell ref="K19:L19"/>
    <mergeCell ref="K20:L20"/>
    <mergeCell ref="G21:H21"/>
    <mergeCell ref="G22:H22"/>
    <mergeCell ref="I22:J22"/>
    <mergeCell ref="N22:O22"/>
    <mergeCell ref="K23:L23"/>
    <mergeCell ref="K22:L22"/>
    <mergeCell ref="D23:E23"/>
    <mergeCell ref="G23:H23"/>
    <mergeCell ref="I23:J23"/>
    <mergeCell ref="N23:O23"/>
    <mergeCell ref="D24:E24"/>
    <mergeCell ref="G24:H24"/>
    <mergeCell ref="I24:J24"/>
    <mergeCell ref="N24:O24"/>
    <mergeCell ref="K24:L24"/>
  </mergeCells>
  <pageMargins left="0.74803149606299213" right="0.74803149606299213" top="0.98425196850393704" bottom="0.98425196850393704" header="0.51181102362204722" footer="0.51181102362204722"/>
  <pageSetup paperSize="9" scale="79" orientation="landscape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2"/>
  <sheetViews>
    <sheetView zoomScale="90" zoomScaleNormal="90" workbookViewId="0">
      <selection activeCell="R19" sqref="R19"/>
    </sheetView>
  </sheetViews>
  <sheetFormatPr defaultRowHeight="12.75" x14ac:dyDescent="0.2"/>
  <cols>
    <col min="1" max="1" width="6.42578125" style="2" customWidth="1"/>
    <col min="2" max="2" width="14.140625" style="2" customWidth="1"/>
    <col min="3" max="3" width="12.7109375" style="2" customWidth="1"/>
    <col min="4" max="4" width="6.5703125" style="19" customWidth="1"/>
    <col min="5" max="5" width="4.85546875" style="2" customWidth="1"/>
    <col min="6" max="6" width="13.5703125" style="2" customWidth="1"/>
    <col min="7" max="7" width="5.28515625" style="2" customWidth="1"/>
    <col min="8" max="8" width="8.7109375" style="2" customWidth="1"/>
    <col min="9" max="9" width="4.42578125" style="2" customWidth="1"/>
    <col min="10" max="11" width="4.7109375" style="2" customWidth="1"/>
    <col min="12" max="12" width="8" style="2" customWidth="1"/>
    <col min="13" max="13" width="14.140625" style="2" customWidth="1"/>
    <col min="14" max="14" width="4.140625" style="2" customWidth="1"/>
    <col min="15" max="15" width="8.7109375" style="2" customWidth="1"/>
    <col min="16" max="16" width="12.7109375" style="2" customWidth="1"/>
    <col min="17" max="19" width="12.7109375" customWidth="1"/>
  </cols>
  <sheetData>
    <row r="1" spans="2:18" ht="33" customHeight="1" x14ac:dyDescent="0.25">
      <c r="C1" s="55" t="s">
        <v>0</v>
      </c>
      <c r="D1" s="18"/>
    </row>
    <row r="2" spans="2:18" ht="16.5" thickBot="1" x14ac:dyDescent="0.3">
      <c r="C2" s="55" t="s">
        <v>1</v>
      </c>
      <c r="D2" s="18"/>
    </row>
    <row r="3" spans="2:18" ht="16.5" thickBot="1" x14ac:dyDescent="0.3">
      <c r="C3" s="55" t="s">
        <v>2</v>
      </c>
      <c r="D3" s="18"/>
      <c r="F3" s="3">
        <v>3</v>
      </c>
      <c r="G3" s="27"/>
    </row>
    <row r="4" spans="2:18" ht="16.5" thickBot="1" x14ac:dyDescent="0.3">
      <c r="C4" s="55" t="s">
        <v>3</v>
      </c>
      <c r="D4" s="18"/>
      <c r="F4" s="3" t="s">
        <v>23</v>
      </c>
      <c r="G4" s="27"/>
    </row>
    <row r="5" spans="2:18" ht="13.5" thickBot="1" x14ac:dyDescent="0.25"/>
    <row r="6" spans="2:18" s="1" customFormat="1" ht="67.5" customHeight="1" thickBot="1" x14ac:dyDescent="0.25">
      <c r="B6" s="4" t="s">
        <v>5</v>
      </c>
      <c r="C6" s="6" t="s">
        <v>6</v>
      </c>
      <c r="D6" s="308" t="s">
        <v>7</v>
      </c>
      <c r="E6" s="315"/>
      <c r="F6" s="8" t="s">
        <v>8</v>
      </c>
      <c r="G6" s="308" t="s">
        <v>9</v>
      </c>
      <c r="H6" s="315"/>
      <c r="I6" s="308" t="s">
        <v>10</v>
      </c>
      <c r="J6" s="315"/>
      <c r="K6" s="308" t="s">
        <v>11</v>
      </c>
      <c r="L6" s="315"/>
      <c r="M6" s="7" t="s">
        <v>12</v>
      </c>
      <c r="N6" s="308" t="s">
        <v>13</v>
      </c>
      <c r="O6" s="309"/>
    </row>
    <row r="7" spans="2:18" ht="16.5" thickBot="1" x14ac:dyDescent="0.3">
      <c r="B7" s="9">
        <v>40661</v>
      </c>
      <c r="C7" s="45">
        <v>10</v>
      </c>
      <c r="D7" s="20"/>
      <c r="E7" s="26">
        <v>3</v>
      </c>
      <c r="F7" s="46">
        <v>7.4</v>
      </c>
      <c r="G7" s="20"/>
      <c r="H7" s="48">
        <v>3</v>
      </c>
      <c r="I7" s="20" t="s">
        <v>14</v>
      </c>
      <c r="J7" s="26">
        <v>5</v>
      </c>
      <c r="K7" s="52"/>
      <c r="L7" s="48">
        <v>1.3</v>
      </c>
      <c r="M7" s="46">
        <v>0.15</v>
      </c>
      <c r="N7" s="20" t="s">
        <v>14</v>
      </c>
      <c r="O7" s="44">
        <v>0.5</v>
      </c>
      <c r="Q7" s="2"/>
      <c r="R7" s="2"/>
    </row>
    <row r="8" spans="2:18" ht="15.75" x14ac:dyDescent="0.25">
      <c r="B8" s="9">
        <v>40688</v>
      </c>
      <c r="C8" s="47">
        <v>8</v>
      </c>
      <c r="D8" s="21"/>
      <c r="E8" s="23">
        <v>3</v>
      </c>
      <c r="F8" s="16">
        <v>7.6</v>
      </c>
      <c r="G8" s="21"/>
      <c r="H8" s="25">
        <v>63</v>
      </c>
      <c r="I8" s="72" t="s">
        <v>14</v>
      </c>
      <c r="J8" s="73">
        <v>5</v>
      </c>
      <c r="K8" s="53"/>
      <c r="L8" s="25">
        <v>4.0999999999999996</v>
      </c>
      <c r="M8" s="16">
        <v>0.08</v>
      </c>
      <c r="N8" s="20" t="s">
        <v>14</v>
      </c>
      <c r="O8" s="44">
        <v>0.5</v>
      </c>
      <c r="Q8" s="2"/>
      <c r="R8" s="2"/>
    </row>
    <row r="9" spans="2:18" ht="15.75" x14ac:dyDescent="0.25">
      <c r="B9" s="9">
        <v>40709</v>
      </c>
      <c r="C9" s="47">
        <v>8</v>
      </c>
      <c r="D9" s="21"/>
      <c r="E9" s="23">
        <v>2</v>
      </c>
      <c r="F9" s="16">
        <v>7.81</v>
      </c>
      <c r="G9" s="21"/>
      <c r="H9" s="25">
        <v>0</v>
      </c>
      <c r="I9" s="21" t="s">
        <v>14</v>
      </c>
      <c r="J9" s="23">
        <v>5</v>
      </c>
      <c r="K9" s="53"/>
      <c r="L9" s="25">
        <v>3.4</v>
      </c>
      <c r="M9" s="16">
        <v>0.1</v>
      </c>
      <c r="N9" s="21" t="s">
        <v>14</v>
      </c>
      <c r="O9" s="28">
        <v>0.5</v>
      </c>
      <c r="Q9" s="2"/>
      <c r="R9" s="2"/>
    </row>
    <row r="10" spans="2:18" ht="15.75" x14ac:dyDescent="0.25">
      <c r="B10" s="9">
        <v>40744</v>
      </c>
      <c r="C10" s="47">
        <v>7</v>
      </c>
      <c r="D10" s="21"/>
      <c r="E10" s="23">
        <v>1</v>
      </c>
      <c r="F10" s="16">
        <v>7.78</v>
      </c>
      <c r="G10" s="21"/>
      <c r="H10" s="25">
        <v>0</v>
      </c>
      <c r="I10" s="21" t="s">
        <v>14</v>
      </c>
      <c r="J10" s="23">
        <v>5</v>
      </c>
      <c r="K10" s="53"/>
      <c r="L10" s="25">
        <v>3.1</v>
      </c>
      <c r="M10" s="16">
        <v>0.06</v>
      </c>
      <c r="N10" s="21" t="s">
        <v>14</v>
      </c>
      <c r="O10" s="28">
        <v>0.5</v>
      </c>
      <c r="Q10" s="2"/>
      <c r="R10" s="2"/>
    </row>
    <row r="11" spans="2:18" ht="15.75" x14ac:dyDescent="0.25">
      <c r="B11" s="9">
        <v>40773</v>
      </c>
      <c r="C11" s="47">
        <v>9</v>
      </c>
      <c r="D11" s="21"/>
      <c r="E11" s="23">
        <v>2</v>
      </c>
      <c r="F11" s="16">
        <v>7.64</v>
      </c>
      <c r="G11" s="21"/>
      <c r="H11" s="25">
        <v>0</v>
      </c>
      <c r="I11" s="21" t="s">
        <v>14</v>
      </c>
      <c r="J11" s="23">
        <v>5</v>
      </c>
      <c r="K11" s="53"/>
      <c r="L11" s="25">
        <v>0.6</v>
      </c>
      <c r="M11" s="16">
        <v>0.08</v>
      </c>
      <c r="N11" s="21" t="s">
        <v>14</v>
      </c>
      <c r="O11" s="28">
        <v>0.5</v>
      </c>
      <c r="Q11" s="2"/>
      <c r="R11" s="2"/>
    </row>
    <row r="12" spans="2:18" ht="15.75" x14ac:dyDescent="0.25">
      <c r="B12" s="9">
        <v>40814</v>
      </c>
      <c r="C12" s="47">
        <v>11</v>
      </c>
      <c r="D12" s="21"/>
      <c r="E12" s="23">
        <v>5</v>
      </c>
      <c r="F12" s="16">
        <v>8.16</v>
      </c>
      <c r="G12" s="21"/>
      <c r="H12" s="25">
        <v>0</v>
      </c>
      <c r="I12" s="21" t="s">
        <v>14</v>
      </c>
      <c r="J12" s="23">
        <v>5</v>
      </c>
      <c r="K12" s="53"/>
      <c r="L12" s="25">
        <v>0.7</v>
      </c>
      <c r="M12" s="16">
        <v>0.23</v>
      </c>
      <c r="N12" s="21" t="s">
        <v>14</v>
      </c>
      <c r="O12" s="28">
        <v>0.5</v>
      </c>
      <c r="Q12" s="2"/>
      <c r="R12" s="2"/>
    </row>
    <row r="13" spans="2:18" ht="15.75" x14ac:dyDescent="0.25">
      <c r="B13" s="9">
        <v>40836</v>
      </c>
      <c r="C13" s="47">
        <v>8</v>
      </c>
      <c r="D13" s="21"/>
      <c r="E13" s="23">
        <v>3</v>
      </c>
      <c r="F13" s="16">
        <v>8.2799999999999994</v>
      </c>
      <c r="G13" s="21"/>
      <c r="H13" s="25">
        <v>0</v>
      </c>
      <c r="I13" s="21" t="s">
        <v>14</v>
      </c>
      <c r="J13" s="23">
        <v>5</v>
      </c>
      <c r="K13" s="53"/>
      <c r="L13" s="25">
        <v>0.9</v>
      </c>
      <c r="M13" s="16">
        <v>0.15</v>
      </c>
      <c r="N13" s="21" t="s">
        <v>14</v>
      </c>
      <c r="O13" s="28">
        <v>0.5</v>
      </c>
      <c r="Q13" s="2"/>
      <c r="R13" s="2"/>
    </row>
    <row r="14" spans="2:18" ht="15.75" x14ac:dyDescent="0.25">
      <c r="B14" s="9">
        <v>40883</v>
      </c>
      <c r="C14" s="47">
        <v>7</v>
      </c>
      <c r="D14" s="21"/>
      <c r="E14" s="23">
        <v>4</v>
      </c>
      <c r="F14" s="16">
        <v>7.51</v>
      </c>
      <c r="G14" s="21"/>
      <c r="H14" s="25">
        <v>36</v>
      </c>
      <c r="I14" s="21" t="s">
        <v>14</v>
      </c>
      <c r="J14" s="23">
        <v>5</v>
      </c>
      <c r="K14" s="53"/>
      <c r="L14" s="25">
        <v>2.6</v>
      </c>
      <c r="M14" s="16">
        <v>0.77</v>
      </c>
      <c r="N14" s="21"/>
      <c r="O14" s="28">
        <v>0.9</v>
      </c>
      <c r="Q14" s="2"/>
      <c r="R14" s="2"/>
    </row>
    <row r="15" spans="2:18" ht="15.75" x14ac:dyDescent="0.25">
      <c r="B15" s="9">
        <v>40913</v>
      </c>
      <c r="C15" s="47">
        <v>10</v>
      </c>
      <c r="D15" s="21"/>
      <c r="E15" s="23">
        <v>1</v>
      </c>
      <c r="F15" s="16">
        <v>7.56</v>
      </c>
      <c r="G15" s="21"/>
      <c r="H15" s="25">
        <v>17</v>
      </c>
      <c r="I15" s="21" t="s">
        <v>14</v>
      </c>
      <c r="J15" s="23">
        <v>5</v>
      </c>
      <c r="K15" s="53"/>
      <c r="L15" s="25">
        <v>2.2999999999999998</v>
      </c>
      <c r="M15" s="16">
        <v>1.1000000000000001</v>
      </c>
      <c r="N15" s="21"/>
      <c r="O15" s="28">
        <v>1.1000000000000001</v>
      </c>
      <c r="Q15" s="2"/>
      <c r="R15" s="2"/>
    </row>
    <row r="16" spans="2:18" ht="15.75" x14ac:dyDescent="0.25">
      <c r="B16" s="9">
        <v>40927</v>
      </c>
      <c r="C16" s="47">
        <v>7</v>
      </c>
      <c r="D16" s="21"/>
      <c r="E16" s="23">
        <v>1</v>
      </c>
      <c r="F16" s="16">
        <v>7.69</v>
      </c>
      <c r="G16" s="21"/>
      <c r="H16" s="25">
        <v>24</v>
      </c>
      <c r="I16" s="21" t="s">
        <v>14</v>
      </c>
      <c r="J16" s="23">
        <v>5</v>
      </c>
      <c r="K16" s="53"/>
      <c r="L16" s="25">
        <v>0.7</v>
      </c>
      <c r="M16" s="16">
        <v>0.8</v>
      </c>
      <c r="N16" s="21" t="s">
        <v>14</v>
      </c>
      <c r="O16" s="28">
        <v>0.5</v>
      </c>
      <c r="Q16" s="2"/>
      <c r="R16" s="2"/>
    </row>
    <row r="17" spans="1:19" s="2" customFormat="1" ht="15.75" x14ac:dyDescent="0.25">
      <c r="B17" s="9">
        <v>40968</v>
      </c>
      <c r="C17" s="47">
        <v>14</v>
      </c>
      <c r="D17" s="21"/>
      <c r="E17" s="23">
        <v>10</v>
      </c>
      <c r="F17" s="16">
        <v>7.41</v>
      </c>
      <c r="G17" s="21"/>
      <c r="H17" s="25">
        <v>200</v>
      </c>
      <c r="I17" s="21" t="s">
        <v>14</v>
      </c>
      <c r="J17" s="23">
        <v>5</v>
      </c>
      <c r="K17" s="53"/>
      <c r="L17" s="25">
        <v>4.2</v>
      </c>
      <c r="M17" s="16">
        <v>0.9</v>
      </c>
      <c r="N17" s="21"/>
      <c r="O17" s="28">
        <v>2</v>
      </c>
    </row>
    <row r="18" spans="1:19" s="2" customFormat="1" ht="16.5" thickBot="1" x14ac:dyDescent="0.3">
      <c r="B18" s="12">
        <v>40983</v>
      </c>
      <c r="C18" s="50">
        <v>10</v>
      </c>
      <c r="D18" s="22"/>
      <c r="E18" s="24">
        <v>6</v>
      </c>
      <c r="F18" s="31">
        <v>7.57</v>
      </c>
      <c r="G18" s="22"/>
      <c r="H18" s="51">
        <v>5</v>
      </c>
      <c r="I18" s="22" t="s">
        <v>14</v>
      </c>
      <c r="J18" s="24">
        <v>5</v>
      </c>
      <c r="K18" s="54"/>
      <c r="L18" s="51">
        <v>6.2</v>
      </c>
      <c r="M18" s="31">
        <v>0.11</v>
      </c>
      <c r="N18" s="22" t="s">
        <v>14</v>
      </c>
      <c r="O18" s="29">
        <v>0.5</v>
      </c>
      <c r="Q18" s="43"/>
    </row>
    <row r="19" spans="1:19" s="2" customFormat="1" ht="13.5" customHeight="1" thickBot="1" x14ac:dyDescent="0.25">
      <c r="B19" s="225"/>
      <c r="C19" s="225"/>
      <c r="D19" s="319"/>
      <c r="E19" s="319"/>
      <c r="F19" s="225"/>
      <c r="G19" s="319"/>
      <c r="H19" s="319"/>
      <c r="I19" s="319"/>
      <c r="J19" s="319"/>
      <c r="K19" s="318"/>
      <c r="L19" s="318"/>
      <c r="M19" s="225"/>
      <c r="N19" s="318"/>
      <c r="O19" s="318"/>
    </row>
    <row r="20" spans="1:19" s="2" customFormat="1" ht="37.5" customHeight="1" x14ac:dyDescent="0.2">
      <c r="B20" s="17" t="s">
        <v>15</v>
      </c>
      <c r="C20" s="41">
        <f>COUNT(C7:C18)</f>
        <v>12</v>
      </c>
      <c r="D20" s="310">
        <f>COUNT(E7:E18)</f>
        <v>12</v>
      </c>
      <c r="E20" s="316"/>
      <c r="F20" s="42">
        <f>COUNT(F7:F18)</f>
        <v>12</v>
      </c>
      <c r="G20" s="310">
        <f>COUNT(H7:H18)</f>
        <v>12</v>
      </c>
      <c r="H20" s="316"/>
      <c r="I20" s="310">
        <f>COUNT(J7:J18)</f>
        <v>12</v>
      </c>
      <c r="J20" s="316"/>
      <c r="K20" s="310">
        <f>COUNT(L7:L18)</f>
        <v>12</v>
      </c>
      <c r="L20" s="316"/>
      <c r="M20" s="42">
        <f>COUNT(M7:M18)</f>
        <v>12</v>
      </c>
      <c r="N20" s="310">
        <f>COUNT(O7:O18)</f>
        <v>12</v>
      </c>
      <c r="O20" s="311"/>
    </row>
    <row r="21" spans="1:19" s="2" customFormat="1" x14ac:dyDescent="0.2">
      <c r="B21" s="15"/>
      <c r="C21" s="32"/>
      <c r="D21" s="33"/>
      <c r="E21" s="34"/>
      <c r="F21" s="35"/>
      <c r="G21" s="302"/>
      <c r="H21" s="304"/>
      <c r="I21" s="302"/>
      <c r="J21" s="304"/>
      <c r="K21" s="302"/>
      <c r="L21" s="304"/>
      <c r="M21" s="35"/>
      <c r="N21" s="302"/>
      <c r="O21" s="303"/>
    </row>
    <row r="22" spans="1:19" s="2" customFormat="1" ht="38.25" customHeight="1" x14ac:dyDescent="0.2">
      <c r="B22" s="15" t="s">
        <v>16</v>
      </c>
      <c r="C22" s="36">
        <f>MIN(C7:C17)</f>
        <v>7</v>
      </c>
      <c r="D22" s="225"/>
      <c r="E22" s="37">
        <f>MIN(E7:E18)</f>
        <v>1</v>
      </c>
      <c r="F22" s="38">
        <f>MIN(F7:F18)</f>
        <v>7.4</v>
      </c>
      <c r="G22" s="312">
        <f>MIN(H7:H18)</f>
        <v>0</v>
      </c>
      <c r="H22" s="320"/>
      <c r="I22" s="225" t="s">
        <v>14</v>
      </c>
      <c r="J22" s="37">
        <f>MIN(J7:J18)</f>
        <v>5</v>
      </c>
      <c r="K22" s="37"/>
      <c r="L22" s="38">
        <f>MIN(L7:L18)</f>
        <v>0.6</v>
      </c>
      <c r="M22" s="38">
        <f>MIN(M7:M18)</f>
        <v>0.06</v>
      </c>
      <c r="N22" s="225" t="s">
        <v>14</v>
      </c>
      <c r="O22" s="49">
        <f>MIN(O7:O18)</f>
        <v>0.5</v>
      </c>
    </row>
    <row r="23" spans="1:19" s="2" customFormat="1" x14ac:dyDescent="0.2">
      <c r="B23" s="15"/>
      <c r="C23" s="32"/>
      <c r="D23" s="33"/>
      <c r="E23" s="34"/>
      <c r="F23" s="35"/>
      <c r="G23" s="302"/>
      <c r="H23" s="304"/>
      <c r="I23" s="302"/>
      <c r="J23" s="304"/>
      <c r="K23" s="302"/>
      <c r="L23" s="304"/>
      <c r="M23" s="35"/>
      <c r="N23" s="302"/>
      <c r="O23" s="303"/>
    </row>
    <row r="24" spans="1:19" s="2" customFormat="1" ht="38.25" customHeight="1" x14ac:dyDescent="0.2">
      <c r="B24" s="15" t="s">
        <v>17</v>
      </c>
      <c r="C24" s="226">
        <f>SUM(C7:C18)/C20</f>
        <v>9.0833333333333339</v>
      </c>
      <c r="D24" s="306">
        <f>SUM(E7:E18)/D20</f>
        <v>3.4166666666666665</v>
      </c>
      <c r="E24" s="307"/>
      <c r="F24" s="227">
        <f>SUM(F7:F18)/F20</f>
        <v>7.7008333333333328</v>
      </c>
      <c r="G24" s="306">
        <f>SUM(H7:H18)/G20</f>
        <v>29</v>
      </c>
      <c r="H24" s="307"/>
      <c r="I24" s="306">
        <f>SUM(J7:J18)/I20</f>
        <v>5</v>
      </c>
      <c r="J24" s="307">
        <f>SUM(J7:J19)/9</f>
        <v>6.666666666666667</v>
      </c>
      <c r="K24" s="306">
        <f>SUM(L7:L18)/K20</f>
        <v>2.5083333333333333</v>
      </c>
      <c r="L24" s="307"/>
      <c r="M24" s="227">
        <f>SUM(M7:M18)/M20</f>
        <v>0.37750000000000011</v>
      </c>
      <c r="N24" s="306">
        <f>SUM(O7:O18)/N20</f>
        <v>0.70833333333333337</v>
      </c>
      <c r="O24" s="314"/>
    </row>
    <row r="25" spans="1:19" s="2" customFormat="1" x14ac:dyDescent="0.2">
      <c r="B25" s="15"/>
      <c r="C25" s="32"/>
      <c r="D25" s="302"/>
      <c r="E25" s="304"/>
      <c r="F25" s="35"/>
      <c r="G25" s="302"/>
      <c r="H25" s="304"/>
      <c r="I25" s="302"/>
      <c r="J25" s="304"/>
      <c r="K25" s="302"/>
      <c r="L25" s="304"/>
      <c r="M25" s="35"/>
      <c r="N25" s="302"/>
      <c r="O25" s="303"/>
    </row>
    <row r="26" spans="1:19" s="2" customFormat="1" ht="36" customHeight="1" thickBot="1" x14ac:dyDescent="0.25">
      <c r="B26" s="30" t="s">
        <v>18</v>
      </c>
      <c r="C26" s="39">
        <f>MAX(C7:C18)</f>
        <v>14</v>
      </c>
      <c r="D26" s="300">
        <f>MAX(E7:E18)</f>
        <v>10</v>
      </c>
      <c r="E26" s="305"/>
      <c r="F26" s="40">
        <f>MAX(F7:F18)</f>
        <v>8.2799999999999994</v>
      </c>
      <c r="G26" s="300">
        <f>MAX(H7:H18)</f>
        <v>200</v>
      </c>
      <c r="H26" s="305"/>
      <c r="I26" s="300">
        <f>MAX(J7:J18)</f>
        <v>5</v>
      </c>
      <c r="J26" s="305"/>
      <c r="K26" s="300">
        <f>MAX(L7:L18)</f>
        <v>6.2</v>
      </c>
      <c r="L26" s="305"/>
      <c r="M26" s="40">
        <f>MAX(M7:M18)</f>
        <v>1.1000000000000001</v>
      </c>
      <c r="N26" s="300">
        <f>MAX(O7:O18)</f>
        <v>2</v>
      </c>
      <c r="O26" s="301"/>
    </row>
    <row r="28" spans="1:19" ht="13.5" thickBot="1" x14ac:dyDescent="0.25"/>
    <row r="29" spans="1:19" ht="13.5" thickBot="1" x14ac:dyDescent="0.25">
      <c r="A29" s="74" t="s">
        <v>21</v>
      </c>
      <c r="B29" s="75">
        <v>265.77999999999997</v>
      </c>
    </row>
    <row r="30" spans="1:19" ht="13.5" thickBot="1" x14ac:dyDescent="0.25">
      <c r="A30" s="74" t="s">
        <v>22</v>
      </c>
      <c r="C30" s="252">
        <f>$B$29*C24</f>
        <v>2414.1683333333331</v>
      </c>
      <c r="D30" s="321">
        <f>$B$29*D24</f>
        <v>908.08166666666648</v>
      </c>
      <c r="E30" s="321"/>
      <c r="F30" s="252">
        <f>$B$29*F24</f>
        <v>2046.7274833333329</v>
      </c>
      <c r="G30" s="321">
        <f>$B$29*G24</f>
        <v>7707.619999999999</v>
      </c>
      <c r="H30" s="321"/>
      <c r="I30" s="321">
        <f>$B$29*I24</f>
        <v>1328.8999999999999</v>
      </c>
      <c r="J30" s="321"/>
      <c r="K30" s="321">
        <f>$B$29*K24</f>
        <v>666.66483333333326</v>
      </c>
      <c r="L30" s="321"/>
      <c r="M30" s="252">
        <f>$B$29*M24</f>
        <v>100.33195000000002</v>
      </c>
      <c r="N30" s="321">
        <f>$B$29*N24</f>
        <v>188.26083333333332</v>
      </c>
      <c r="O30" s="321"/>
    </row>
    <row r="31" spans="1:19" ht="29.25" customHeight="1" x14ac:dyDescent="0.2">
      <c r="S31" s="57"/>
    </row>
    <row r="32" spans="1:19" ht="15" x14ac:dyDescent="0.2">
      <c r="Q32" s="58"/>
      <c r="R32" s="2"/>
      <c r="S32" s="56"/>
    </row>
    <row r="33" spans="17:19" ht="15" x14ac:dyDescent="0.2">
      <c r="Q33" s="58"/>
      <c r="R33" s="2"/>
      <c r="S33" s="56"/>
    </row>
    <row r="34" spans="17:19" ht="15" x14ac:dyDescent="0.2">
      <c r="Q34" s="58"/>
      <c r="R34" s="2"/>
      <c r="S34" s="56"/>
    </row>
    <row r="35" spans="17:19" ht="15" x14ac:dyDescent="0.2">
      <c r="Q35" s="58"/>
      <c r="R35" s="2"/>
      <c r="S35" s="56"/>
    </row>
    <row r="36" spans="17:19" ht="15" x14ac:dyDescent="0.2">
      <c r="Q36" s="58"/>
      <c r="R36" s="2"/>
      <c r="S36" s="56"/>
    </row>
    <row r="37" spans="17:19" ht="15" x14ac:dyDescent="0.2">
      <c r="Q37" s="58"/>
      <c r="R37" s="2"/>
      <c r="S37" s="56"/>
    </row>
    <row r="38" spans="17:19" ht="15" x14ac:dyDescent="0.2">
      <c r="Q38" s="58"/>
      <c r="R38" s="2"/>
      <c r="S38" s="56"/>
    </row>
    <row r="39" spans="17:19" ht="15" x14ac:dyDescent="0.2">
      <c r="Q39" s="58"/>
      <c r="R39" s="2"/>
      <c r="S39" s="56"/>
    </row>
    <row r="40" spans="17:19" ht="15" x14ac:dyDescent="0.2">
      <c r="Q40" s="58"/>
      <c r="R40" s="2"/>
      <c r="S40" s="56"/>
    </row>
    <row r="41" spans="17:19" ht="15" x14ac:dyDescent="0.2">
      <c r="Q41" s="58"/>
      <c r="R41" s="2"/>
      <c r="S41" s="56"/>
    </row>
    <row r="42" spans="17:19" ht="15" x14ac:dyDescent="0.2">
      <c r="Q42" s="58"/>
      <c r="R42" s="2"/>
      <c r="S42" s="56"/>
    </row>
  </sheetData>
  <mergeCells count="44">
    <mergeCell ref="D26:E26"/>
    <mergeCell ref="G26:H26"/>
    <mergeCell ref="I26:J26"/>
    <mergeCell ref="K26:L26"/>
    <mergeCell ref="N26:O26"/>
    <mergeCell ref="D30:E30"/>
    <mergeCell ref="G30:H30"/>
    <mergeCell ref="I30:J30"/>
    <mergeCell ref="K30:L30"/>
    <mergeCell ref="N30:O30"/>
    <mergeCell ref="D25:E25"/>
    <mergeCell ref="G25:H25"/>
    <mergeCell ref="I25:J25"/>
    <mergeCell ref="K25:L25"/>
    <mergeCell ref="N25:O25"/>
    <mergeCell ref="N6:O6"/>
    <mergeCell ref="G20:H20"/>
    <mergeCell ref="G24:H24"/>
    <mergeCell ref="I24:J24"/>
    <mergeCell ref="K24:L24"/>
    <mergeCell ref="G19:H19"/>
    <mergeCell ref="I19:J19"/>
    <mergeCell ref="K19:L19"/>
    <mergeCell ref="N19:O19"/>
    <mergeCell ref="N24:O24"/>
    <mergeCell ref="G21:H21"/>
    <mergeCell ref="I21:J21"/>
    <mergeCell ref="K21:L21"/>
    <mergeCell ref="N21:O21"/>
    <mergeCell ref="G22:H22"/>
    <mergeCell ref="G23:H23"/>
    <mergeCell ref="D24:E24"/>
    <mergeCell ref="D6:E6"/>
    <mergeCell ref="G6:H6"/>
    <mergeCell ref="I6:J6"/>
    <mergeCell ref="K6:L6"/>
    <mergeCell ref="D20:E20"/>
    <mergeCell ref="I20:J20"/>
    <mergeCell ref="K20:L20"/>
    <mergeCell ref="N20:O20"/>
    <mergeCell ref="D19:E19"/>
    <mergeCell ref="I23:J23"/>
    <mergeCell ref="K23:L23"/>
    <mergeCell ref="N23:O23"/>
  </mergeCells>
  <pageMargins left="0.74803149606299213" right="0.74803149606299213" top="0.98425196850393704" bottom="0.98425196850393704" header="0.51181102362204722" footer="0.51181102362204722"/>
  <pageSetup paperSize="9" scale="76" orientation="landscape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48"/>
  <sheetViews>
    <sheetView zoomScale="90" zoomScaleNormal="90" workbookViewId="0">
      <selection activeCell="Q39" sqref="Q39"/>
    </sheetView>
  </sheetViews>
  <sheetFormatPr defaultRowHeight="12.75" x14ac:dyDescent="0.2"/>
  <cols>
    <col min="1" max="1" width="6.42578125" style="2" customWidth="1"/>
    <col min="2" max="3" width="14.140625" style="2" customWidth="1"/>
    <col min="4" max="4" width="12.7109375" style="2" customWidth="1"/>
    <col min="5" max="5" width="6.5703125" style="19" customWidth="1"/>
    <col min="6" max="6" width="4.85546875" style="2" customWidth="1"/>
    <col min="7" max="7" width="13.5703125" style="2" customWidth="1"/>
    <col min="8" max="8" width="5.28515625" style="2" customWidth="1"/>
    <col min="9" max="9" width="8.7109375" style="2" customWidth="1"/>
    <col min="10" max="10" width="4.42578125" style="2" customWidth="1"/>
    <col min="11" max="12" width="4.7109375" style="2" customWidth="1"/>
    <col min="13" max="13" width="8" style="2" customWidth="1"/>
    <col min="14" max="14" width="14.140625" style="2" customWidth="1"/>
    <col min="15" max="15" width="4.140625" style="2" customWidth="1"/>
    <col min="16" max="16" width="8.7109375" style="2" customWidth="1"/>
    <col min="17" max="17" width="12.7109375" style="2" customWidth="1"/>
    <col min="18" max="20" width="12.7109375" customWidth="1"/>
  </cols>
  <sheetData>
    <row r="1" spans="2:19" ht="33" customHeight="1" x14ac:dyDescent="0.25">
      <c r="D1" s="55" t="s">
        <v>24</v>
      </c>
      <c r="E1" s="18"/>
      <c r="N1" s="322" t="s">
        <v>25</v>
      </c>
      <c r="O1" s="322"/>
      <c r="P1" s="82"/>
    </row>
    <row r="2" spans="2:19" ht="16.5" thickBot="1" x14ac:dyDescent="0.3">
      <c r="D2" s="55" t="s">
        <v>1</v>
      </c>
      <c r="E2" s="18"/>
      <c r="N2" s="322"/>
      <c r="O2" s="322"/>
      <c r="P2" s="82"/>
    </row>
    <row r="3" spans="2:19" ht="16.5" thickBot="1" x14ac:dyDescent="0.3">
      <c r="D3" s="55" t="s">
        <v>2</v>
      </c>
      <c r="E3" s="18"/>
      <c r="G3" s="3">
        <v>3</v>
      </c>
      <c r="H3" s="27"/>
    </row>
    <row r="4" spans="2:19" ht="16.5" thickBot="1" x14ac:dyDescent="0.3">
      <c r="D4" s="55" t="s">
        <v>3</v>
      </c>
      <c r="E4" s="18"/>
      <c r="G4" s="3" t="s">
        <v>26</v>
      </c>
      <c r="H4" s="27"/>
    </row>
    <row r="5" spans="2:19" ht="16.5" thickBot="1" x14ac:dyDescent="0.3">
      <c r="D5" s="55" t="s">
        <v>27</v>
      </c>
      <c r="E5" s="18"/>
      <c r="G5" s="3" t="s">
        <v>28</v>
      </c>
      <c r="H5" s="27"/>
    </row>
    <row r="6" spans="2:19" ht="16.5" thickBot="1" x14ac:dyDescent="0.3">
      <c r="D6" s="55" t="s">
        <v>29</v>
      </c>
      <c r="E6" s="18"/>
      <c r="G6" s="99">
        <v>41411</v>
      </c>
      <c r="H6" s="27"/>
    </row>
    <row r="7" spans="2:19" ht="13.5" thickBot="1" x14ac:dyDescent="0.25"/>
    <row r="8" spans="2:19" s="1" customFormat="1" ht="67.5" customHeight="1" thickBot="1" x14ac:dyDescent="0.25">
      <c r="B8" s="85" t="s">
        <v>30</v>
      </c>
      <c r="C8" s="5" t="s">
        <v>31</v>
      </c>
      <c r="D8" s="76" t="s">
        <v>32</v>
      </c>
      <c r="E8" s="308" t="s">
        <v>7</v>
      </c>
      <c r="F8" s="315"/>
      <c r="G8" s="8" t="s">
        <v>8</v>
      </c>
      <c r="H8" s="308" t="s">
        <v>9</v>
      </c>
      <c r="I8" s="315"/>
      <c r="J8" s="308" t="s">
        <v>10</v>
      </c>
      <c r="K8" s="315"/>
      <c r="L8" s="308" t="s">
        <v>11</v>
      </c>
      <c r="M8" s="315"/>
      <c r="N8" s="7" t="s">
        <v>12</v>
      </c>
      <c r="O8" s="308" t="s">
        <v>13</v>
      </c>
      <c r="P8" s="309"/>
    </row>
    <row r="9" spans="2:19" s="1" customFormat="1" ht="15.75" customHeight="1" x14ac:dyDescent="0.2">
      <c r="B9" s="334"/>
      <c r="C9" s="334"/>
      <c r="D9" s="323" t="s">
        <v>33</v>
      </c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5"/>
    </row>
    <row r="10" spans="2:19" s="1" customFormat="1" ht="13.5" thickBot="1" x14ac:dyDescent="0.25">
      <c r="B10" s="335"/>
      <c r="C10" s="335"/>
      <c r="D10" s="329" t="s">
        <v>34</v>
      </c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1"/>
    </row>
    <row r="11" spans="2:19" ht="15.75" x14ac:dyDescent="0.25">
      <c r="B11" s="79">
        <v>41031</v>
      </c>
      <c r="C11" s="83">
        <v>41050</v>
      </c>
      <c r="D11" s="45">
        <v>9</v>
      </c>
      <c r="E11" s="20"/>
      <c r="F11" s="26">
        <v>5</v>
      </c>
      <c r="G11" s="46">
        <v>7.71</v>
      </c>
      <c r="H11" s="20"/>
      <c r="I11" s="48">
        <v>26</v>
      </c>
      <c r="J11" s="80" t="s">
        <v>14</v>
      </c>
      <c r="K11" s="81">
        <v>5</v>
      </c>
      <c r="L11" s="52"/>
      <c r="M11" s="48">
        <v>2.6</v>
      </c>
      <c r="N11" s="46">
        <v>0.44</v>
      </c>
      <c r="O11" s="20"/>
      <c r="P11" s="78">
        <v>0.9</v>
      </c>
      <c r="R11" s="2"/>
      <c r="S11" s="2"/>
    </row>
    <row r="12" spans="2:19" ht="15.75" x14ac:dyDescent="0.25">
      <c r="B12" s="9">
        <v>41052</v>
      </c>
      <c r="C12" s="84">
        <v>41068</v>
      </c>
      <c r="D12" s="47">
        <v>7</v>
      </c>
      <c r="E12" s="21"/>
      <c r="F12" s="23">
        <v>11</v>
      </c>
      <c r="G12" s="16">
        <v>9.0399999999999991</v>
      </c>
      <c r="H12" s="21"/>
      <c r="I12" s="25">
        <v>8</v>
      </c>
      <c r="J12" s="21" t="s">
        <v>14</v>
      </c>
      <c r="K12" s="23">
        <v>5</v>
      </c>
      <c r="L12" s="53"/>
      <c r="M12" s="25">
        <v>1.6</v>
      </c>
      <c r="N12" s="16">
        <v>0.11</v>
      </c>
      <c r="O12" s="72" t="s">
        <v>14</v>
      </c>
      <c r="P12" s="77">
        <v>0.5</v>
      </c>
      <c r="R12" s="2"/>
      <c r="S12" s="2"/>
    </row>
    <row r="13" spans="2:19" ht="15.75" x14ac:dyDescent="0.25">
      <c r="B13" s="9">
        <v>41079</v>
      </c>
      <c r="C13" s="84">
        <v>41103</v>
      </c>
      <c r="D13" s="47">
        <v>11</v>
      </c>
      <c r="E13" s="21"/>
      <c r="F13" s="23">
        <v>17</v>
      </c>
      <c r="G13" s="16">
        <v>8.7899999999999991</v>
      </c>
      <c r="H13" s="21"/>
      <c r="I13" s="25">
        <v>0</v>
      </c>
      <c r="J13" s="72" t="s">
        <v>14</v>
      </c>
      <c r="K13" s="73">
        <v>5</v>
      </c>
      <c r="L13" s="53"/>
      <c r="M13" s="25">
        <v>1.2</v>
      </c>
      <c r="N13" s="16">
        <v>0.17</v>
      </c>
      <c r="O13" s="72" t="s">
        <v>14</v>
      </c>
      <c r="P13" s="77">
        <v>0.5</v>
      </c>
      <c r="R13" s="2"/>
      <c r="S13" s="2"/>
    </row>
    <row r="14" spans="2:19" ht="15.75" x14ac:dyDescent="0.25">
      <c r="B14" s="9">
        <v>41108</v>
      </c>
      <c r="C14" s="84">
        <v>41119</v>
      </c>
      <c r="D14" s="47">
        <v>12</v>
      </c>
      <c r="E14" s="21"/>
      <c r="F14" s="23">
        <v>2</v>
      </c>
      <c r="G14" s="16">
        <v>7.25</v>
      </c>
      <c r="H14" s="21"/>
      <c r="I14" s="25">
        <v>0</v>
      </c>
      <c r="J14" s="72" t="s">
        <v>14</v>
      </c>
      <c r="K14" s="73">
        <v>5</v>
      </c>
      <c r="L14" s="53"/>
      <c r="M14" s="25">
        <v>4.3</v>
      </c>
      <c r="N14" s="16">
        <v>0.26</v>
      </c>
      <c r="O14" s="21"/>
      <c r="P14" s="28">
        <v>1.7</v>
      </c>
      <c r="R14" s="2"/>
      <c r="S14" s="2"/>
    </row>
    <row r="15" spans="2:19" ht="15.75" x14ac:dyDescent="0.25">
      <c r="B15" s="88">
        <v>41144</v>
      </c>
      <c r="C15" s="89">
        <v>41163</v>
      </c>
      <c r="D15" s="90">
        <v>10</v>
      </c>
      <c r="E15" s="91"/>
      <c r="F15" s="92">
        <v>2</v>
      </c>
      <c r="G15" s="93">
        <v>7.54</v>
      </c>
      <c r="H15" s="91"/>
      <c r="I15" s="94">
        <v>0</v>
      </c>
      <c r="J15" s="91" t="s">
        <v>14</v>
      </c>
      <c r="K15" s="92">
        <v>5</v>
      </c>
      <c r="L15" s="95"/>
      <c r="M15" s="94">
        <v>3.5</v>
      </c>
      <c r="N15" s="93">
        <v>0.22</v>
      </c>
      <c r="O15" s="97"/>
      <c r="P15" s="98">
        <v>1.1000000000000001</v>
      </c>
      <c r="R15" s="2"/>
      <c r="S15" s="2"/>
    </row>
    <row r="16" spans="2:19" ht="15.75" x14ac:dyDescent="0.25">
      <c r="B16" s="109">
        <v>41172</v>
      </c>
      <c r="C16" s="110">
        <v>41180</v>
      </c>
      <c r="D16" s="111">
        <v>13</v>
      </c>
      <c r="E16" s="112"/>
      <c r="F16" s="113">
        <v>19</v>
      </c>
      <c r="G16" s="114">
        <v>9.32</v>
      </c>
      <c r="H16" s="112"/>
      <c r="I16" s="115">
        <v>0</v>
      </c>
      <c r="J16" s="112" t="s">
        <v>14</v>
      </c>
      <c r="K16" s="113">
        <v>5</v>
      </c>
      <c r="L16" s="116"/>
      <c r="M16" s="115">
        <v>1.6</v>
      </c>
      <c r="N16" s="114">
        <v>0.12</v>
      </c>
      <c r="O16" s="112" t="s">
        <v>14</v>
      </c>
      <c r="P16" s="117">
        <v>0.5</v>
      </c>
      <c r="R16" s="2"/>
      <c r="S16" s="2"/>
    </row>
    <row r="17" spans="2:19" ht="15.75" x14ac:dyDescent="0.25">
      <c r="B17" s="109">
        <v>41213</v>
      </c>
      <c r="C17" s="110" t="s">
        <v>35</v>
      </c>
      <c r="D17" s="111">
        <v>15</v>
      </c>
      <c r="E17" s="112"/>
      <c r="F17" s="113">
        <v>8</v>
      </c>
      <c r="G17" s="114">
        <v>7.48</v>
      </c>
      <c r="H17" s="112"/>
      <c r="I17" s="115">
        <v>7</v>
      </c>
      <c r="J17" s="112" t="s">
        <v>14</v>
      </c>
      <c r="K17" s="113">
        <v>5</v>
      </c>
      <c r="L17" s="116"/>
      <c r="M17" s="115">
        <v>4.7</v>
      </c>
      <c r="N17" s="114">
        <v>0.86</v>
      </c>
      <c r="O17" s="112"/>
      <c r="P17" s="117">
        <v>2.9</v>
      </c>
      <c r="R17" s="2"/>
      <c r="S17" s="2"/>
    </row>
    <row r="18" spans="2:19" ht="15.75" x14ac:dyDescent="0.25">
      <c r="B18" s="100" t="s">
        <v>36</v>
      </c>
      <c r="C18" s="101">
        <v>41248</v>
      </c>
      <c r="D18" s="102">
        <v>16</v>
      </c>
      <c r="E18" s="103"/>
      <c r="F18" s="104">
        <v>7</v>
      </c>
      <c r="G18" s="105">
        <v>7.57</v>
      </c>
      <c r="H18" s="103"/>
      <c r="I18" s="106">
        <v>38</v>
      </c>
      <c r="J18" s="103" t="s">
        <v>14</v>
      </c>
      <c r="K18" s="104">
        <v>5</v>
      </c>
      <c r="L18" s="107"/>
      <c r="M18" s="106">
        <v>4.8</v>
      </c>
      <c r="N18" s="105">
        <v>1.3</v>
      </c>
      <c r="O18" s="103"/>
      <c r="P18" s="108">
        <v>3.7</v>
      </c>
      <c r="R18" s="2"/>
      <c r="S18" s="2"/>
    </row>
    <row r="19" spans="2:19" ht="15.75" x14ac:dyDescent="0.25">
      <c r="B19" s="109">
        <v>41255</v>
      </c>
      <c r="C19" s="109">
        <v>41271</v>
      </c>
      <c r="D19" s="123">
        <v>12</v>
      </c>
      <c r="E19" s="124"/>
      <c r="F19" s="125">
        <v>5</v>
      </c>
      <c r="G19" s="126">
        <v>7.75</v>
      </c>
      <c r="H19" s="124"/>
      <c r="I19" s="125">
        <v>192</v>
      </c>
      <c r="J19" s="157" t="s">
        <v>14</v>
      </c>
      <c r="K19" s="125">
        <v>5</v>
      </c>
      <c r="L19" s="124"/>
      <c r="M19" s="125">
        <v>1.1000000000000001</v>
      </c>
      <c r="N19" s="126">
        <v>0.96</v>
      </c>
      <c r="O19" s="157" t="s">
        <v>14</v>
      </c>
      <c r="P19" s="127">
        <v>0.5</v>
      </c>
      <c r="R19" s="2"/>
      <c r="S19" s="2"/>
    </row>
    <row r="20" spans="2:19" ht="15.75" x14ac:dyDescent="0.25">
      <c r="B20" s="128">
        <v>41291</v>
      </c>
      <c r="C20" s="128">
        <v>41305</v>
      </c>
      <c r="D20" s="133">
        <v>9</v>
      </c>
      <c r="E20" s="129"/>
      <c r="F20" s="130">
        <v>1</v>
      </c>
      <c r="G20" s="131">
        <v>7.88</v>
      </c>
      <c r="H20" s="129"/>
      <c r="I20" s="130">
        <v>0</v>
      </c>
      <c r="J20" s="160" t="s">
        <v>14</v>
      </c>
      <c r="K20" s="130">
        <v>5</v>
      </c>
      <c r="L20" s="129"/>
      <c r="M20" s="130">
        <v>2</v>
      </c>
      <c r="N20" s="131">
        <v>0.47</v>
      </c>
      <c r="O20" s="160" t="s">
        <v>14</v>
      </c>
      <c r="P20" s="132">
        <v>0.5</v>
      </c>
      <c r="R20" s="2"/>
      <c r="S20" s="2"/>
    </row>
    <row r="21" spans="2:19" ht="15.75" x14ac:dyDescent="0.25">
      <c r="B21" s="109">
        <v>41326</v>
      </c>
      <c r="C21" s="109">
        <v>41337</v>
      </c>
      <c r="D21" s="134">
        <v>12</v>
      </c>
      <c r="E21" s="124"/>
      <c r="F21" s="125">
        <v>3</v>
      </c>
      <c r="G21" s="126">
        <v>7.61</v>
      </c>
      <c r="H21" s="124"/>
      <c r="I21" s="125">
        <v>210</v>
      </c>
      <c r="J21" s="157" t="s">
        <v>14</v>
      </c>
      <c r="K21" s="125">
        <v>5</v>
      </c>
      <c r="L21" s="124"/>
      <c r="M21" s="125">
        <v>2</v>
      </c>
      <c r="N21" s="126">
        <v>1.4</v>
      </c>
      <c r="O21" s="157"/>
      <c r="P21" s="127">
        <v>1.5</v>
      </c>
      <c r="R21" s="2"/>
      <c r="S21" s="2"/>
    </row>
    <row r="22" spans="2:19" ht="16.5" thickBot="1" x14ac:dyDescent="0.3">
      <c r="B22" s="96">
        <v>41359</v>
      </c>
      <c r="C22" s="96">
        <v>41373</v>
      </c>
      <c r="D22" s="118">
        <v>12</v>
      </c>
      <c r="E22" s="120"/>
      <c r="F22" s="121">
        <v>10</v>
      </c>
      <c r="G22" s="119">
        <v>7.67</v>
      </c>
      <c r="H22" s="120"/>
      <c r="I22" s="121">
        <v>3</v>
      </c>
      <c r="J22" s="253" t="s">
        <v>14</v>
      </c>
      <c r="K22" s="121">
        <v>5</v>
      </c>
      <c r="L22" s="120"/>
      <c r="M22" s="121">
        <v>1.2</v>
      </c>
      <c r="N22" s="119">
        <v>0.94</v>
      </c>
      <c r="O22" s="253" t="s">
        <v>14</v>
      </c>
      <c r="P22" s="122">
        <v>0.5</v>
      </c>
      <c r="R22" s="2"/>
      <c r="S22" s="2"/>
    </row>
    <row r="23" spans="2:19" s="2" customFormat="1" x14ac:dyDescent="0.2">
      <c r="R23" s="43"/>
    </row>
    <row r="25" spans="2:19" s="2" customFormat="1" ht="13.5" customHeight="1" thickBot="1" x14ac:dyDescent="0.25">
      <c r="B25" s="225"/>
      <c r="C25" s="225"/>
      <c r="D25" s="225"/>
      <c r="E25" s="319"/>
      <c r="F25" s="319"/>
      <c r="G25" s="225"/>
      <c r="H25" s="319"/>
      <c r="I25" s="319"/>
      <c r="J25" s="319"/>
      <c r="K25" s="319"/>
      <c r="L25" s="319"/>
      <c r="M25" s="319"/>
      <c r="N25" s="225"/>
      <c r="O25" s="319"/>
      <c r="P25" s="319"/>
    </row>
    <row r="26" spans="2:19" s="2" customFormat="1" x14ac:dyDescent="0.2">
      <c r="B26" s="336" t="s">
        <v>15</v>
      </c>
      <c r="C26" s="337"/>
      <c r="D26" s="41">
        <f>COUNT(D11:D22)</f>
        <v>12</v>
      </c>
      <c r="E26" s="310">
        <f>COUNT(F11:F22)</f>
        <v>12</v>
      </c>
      <c r="F26" s="316">
        <f>COUNT(F11:F22)</f>
        <v>12</v>
      </c>
      <c r="G26" s="41">
        <f>COUNT(G11:G22)</f>
        <v>12</v>
      </c>
      <c r="H26" s="310">
        <f>COUNT(I11:I22)</f>
        <v>12</v>
      </c>
      <c r="I26" s="316"/>
      <c r="J26" s="310">
        <f>COUNT(K11:K22)</f>
        <v>12</v>
      </c>
      <c r="K26" s="316"/>
      <c r="L26" s="310">
        <f>COUNT(M11:M22)</f>
        <v>12</v>
      </c>
      <c r="M26" s="316"/>
      <c r="N26" s="41">
        <f>COUNT(N11:N22)</f>
        <v>12</v>
      </c>
      <c r="O26" s="310">
        <f>COUNT(P11:P22)</f>
        <v>12</v>
      </c>
      <c r="P26" s="316"/>
    </row>
    <row r="27" spans="2:19" s="2" customFormat="1" x14ac:dyDescent="0.2">
      <c r="B27" s="86"/>
      <c r="C27" s="87"/>
      <c r="D27" s="32"/>
      <c r="E27" s="33"/>
      <c r="F27" s="34"/>
      <c r="G27" s="35"/>
      <c r="H27" s="302"/>
      <c r="I27" s="304"/>
      <c r="J27" s="302"/>
      <c r="K27" s="304"/>
      <c r="L27" s="302"/>
      <c r="M27" s="304"/>
      <c r="N27" s="35"/>
      <c r="O27" s="302"/>
      <c r="P27" s="303"/>
    </row>
    <row r="28" spans="2:19" s="2" customFormat="1" x14ac:dyDescent="0.2">
      <c r="B28" s="327" t="s">
        <v>16</v>
      </c>
      <c r="C28" s="328"/>
      <c r="D28" s="36">
        <f>MIN(D11:D22)</f>
        <v>7</v>
      </c>
      <c r="E28" s="225"/>
      <c r="F28" s="37">
        <f>MIN(F11:F22)</f>
        <v>1</v>
      </c>
      <c r="G28" s="38">
        <f>MIN(G11:G22)</f>
        <v>7.25</v>
      </c>
      <c r="H28" s="312">
        <f>MIN(I11:I22)</f>
        <v>0</v>
      </c>
      <c r="I28" s="320"/>
      <c r="J28" s="225" t="s">
        <v>14</v>
      </c>
      <c r="K28" s="37">
        <f>MIN(K11:K22)</f>
        <v>5</v>
      </c>
      <c r="L28" s="37"/>
      <c r="M28" s="38">
        <f>MIN(M11:M22)</f>
        <v>1.1000000000000001</v>
      </c>
      <c r="N28" s="38">
        <f>MIN(N11:N22)</f>
        <v>0.11</v>
      </c>
      <c r="O28" s="225" t="s">
        <v>14</v>
      </c>
      <c r="P28" s="49">
        <f>MIN(P11:P22)</f>
        <v>0.5</v>
      </c>
    </row>
    <row r="29" spans="2:19" s="2" customFormat="1" x14ac:dyDescent="0.2">
      <c r="B29" s="86"/>
      <c r="C29" s="87"/>
      <c r="D29" s="32"/>
      <c r="E29" s="33"/>
      <c r="F29" s="34"/>
      <c r="G29" s="35"/>
      <c r="H29" s="302"/>
      <c r="I29" s="304"/>
      <c r="J29" s="302"/>
      <c r="K29" s="304"/>
      <c r="L29" s="302"/>
      <c r="M29" s="304"/>
      <c r="N29" s="35"/>
      <c r="O29" s="302"/>
      <c r="P29" s="303"/>
    </row>
    <row r="30" spans="2:19" s="2" customFormat="1" x14ac:dyDescent="0.2">
      <c r="B30" s="327" t="s">
        <v>17</v>
      </c>
      <c r="C30" s="328"/>
      <c r="D30" s="226">
        <f>SUM(D11:D22)/D26</f>
        <v>11.5</v>
      </c>
      <c r="E30" s="306">
        <f>SUM(F11:F22)/E26</f>
        <v>7.5</v>
      </c>
      <c r="F30" s="307"/>
      <c r="G30" s="227">
        <f>SUM(G11:G22)/G26</f>
        <v>7.9674999999999985</v>
      </c>
      <c r="H30" s="306">
        <f>SUM(I11:I22)/H26</f>
        <v>40.333333333333336</v>
      </c>
      <c r="I30" s="307"/>
      <c r="J30" s="306">
        <f>SUM(K11:K22)/J26</f>
        <v>5</v>
      </c>
      <c r="K30" s="307">
        <f>SUM(K11:K25)/9</f>
        <v>6.666666666666667</v>
      </c>
      <c r="L30" s="306">
        <f>SUM(M11:M22)/L26</f>
        <v>2.5500000000000003</v>
      </c>
      <c r="M30" s="307"/>
      <c r="N30" s="227">
        <f>SUM(N11:N22)/N26</f>
        <v>0.60416666666666663</v>
      </c>
      <c r="O30" s="306">
        <f>SUM(P11:P22)/O26</f>
        <v>1.2333333333333334</v>
      </c>
      <c r="P30" s="314"/>
    </row>
    <row r="31" spans="2:19" s="2" customFormat="1" x14ac:dyDescent="0.2">
      <c r="B31" s="86"/>
      <c r="C31" s="87"/>
      <c r="D31" s="32"/>
      <c r="E31" s="302"/>
      <c r="F31" s="304"/>
      <c r="G31" s="35"/>
      <c r="H31" s="302"/>
      <c r="I31" s="304"/>
      <c r="J31" s="302"/>
      <c r="K31" s="304"/>
      <c r="L31" s="302"/>
      <c r="M31" s="304"/>
      <c r="N31" s="35"/>
      <c r="O31" s="302"/>
      <c r="P31" s="303"/>
    </row>
    <row r="32" spans="2:19" s="2" customFormat="1" ht="13.5" thickBot="1" x14ac:dyDescent="0.25">
      <c r="B32" s="332" t="s">
        <v>18</v>
      </c>
      <c r="C32" s="333"/>
      <c r="D32" s="39">
        <f>MAX(D11:D22)</f>
        <v>16</v>
      </c>
      <c r="E32" s="300">
        <f>MAX(F11:F22)</f>
        <v>19</v>
      </c>
      <c r="F32" s="305"/>
      <c r="G32" s="40">
        <f>MAX(G11:G22)</f>
        <v>9.32</v>
      </c>
      <c r="H32" s="300">
        <f>MAX(I11:I22)</f>
        <v>210</v>
      </c>
      <c r="I32" s="305"/>
      <c r="J32" s="300">
        <f>MAX(K11:K22)</f>
        <v>5</v>
      </c>
      <c r="K32" s="305"/>
      <c r="L32" s="300">
        <f>MAX(M11:M22)</f>
        <v>4.8</v>
      </c>
      <c r="M32" s="305"/>
      <c r="N32" s="40">
        <f>MAX(N11:N22)</f>
        <v>1.4</v>
      </c>
      <c r="O32" s="300">
        <f>MAX(P11:P22)</f>
        <v>3.7</v>
      </c>
      <c r="P32" s="301"/>
    </row>
    <row r="34" spans="1:20" ht="13.5" thickBot="1" x14ac:dyDescent="0.25"/>
    <row r="35" spans="1:20" ht="13.5" thickBot="1" x14ac:dyDescent="0.25">
      <c r="A35" s="74" t="s">
        <v>21</v>
      </c>
      <c r="B35" s="75">
        <v>311</v>
      </c>
    </row>
    <row r="36" spans="1:20" ht="13.5" thickBot="1" x14ac:dyDescent="0.25">
      <c r="A36" s="74" t="s">
        <v>22</v>
      </c>
      <c r="D36" s="252">
        <f>$B$35*D30</f>
        <v>3576.5</v>
      </c>
      <c r="E36" s="321">
        <f>$B$35*E30</f>
        <v>2332.5</v>
      </c>
      <c r="F36" s="321"/>
      <c r="G36" s="252">
        <f>$B$35*G30</f>
        <v>2477.8924999999995</v>
      </c>
      <c r="H36" s="321">
        <f>$B$35*H30</f>
        <v>12543.666666666668</v>
      </c>
      <c r="I36" s="321"/>
      <c r="J36" s="321">
        <f>$B$35*J30</f>
        <v>1555</v>
      </c>
      <c r="K36" s="321"/>
      <c r="L36" s="321">
        <f>$B$35*L30</f>
        <v>793.05000000000007</v>
      </c>
      <c r="M36" s="321"/>
      <c r="N36" s="252">
        <f>$B$35*N30</f>
        <v>187.89583333333331</v>
      </c>
      <c r="O36" s="321">
        <f>$B$35*O30</f>
        <v>383.56666666666666</v>
      </c>
      <c r="P36" s="321"/>
    </row>
    <row r="37" spans="1:20" ht="29.25" customHeight="1" x14ac:dyDescent="0.2">
      <c r="T37" s="57"/>
    </row>
    <row r="38" spans="1:20" ht="15" x14ac:dyDescent="0.2">
      <c r="D38" s="135">
        <v>16.82</v>
      </c>
      <c r="E38" s="326">
        <v>756.65</v>
      </c>
      <c r="F38" s="326"/>
      <c r="J38" s="326">
        <v>765.54</v>
      </c>
      <c r="K38" s="326"/>
      <c r="M38" s="2">
        <v>227.51</v>
      </c>
      <c r="N38" s="2">
        <v>2397.9499999999998</v>
      </c>
      <c r="Q38" s="136">
        <f>SUM(D38:P38)</f>
        <v>4164.4699999999993</v>
      </c>
      <c r="R38" s="58"/>
      <c r="S38" s="2"/>
      <c r="T38" s="56"/>
    </row>
    <row r="39" spans="1:20" ht="15" x14ac:dyDescent="0.2">
      <c r="R39" s="58"/>
      <c r="S39" s="2"/>
      <c r="T39" s="56"/>
    </row>
    <row r="40" spans="1:20" ht="15" x14ac:dyDescent="0.2">
      <c r="R40" s="58"/>
      <c r="S40" s="2"/>
      <c r="T40" s="56"/>
    </row>
    <row r="41" spans="1:20" ht="15" x14ac:dyDescent="0.2">
      <c r="R41" s="58"/>
      <c r="S41" s="2"/>
      <c r="T41" s="56"/>
    </row>
    <row r="42" spans="1:20" ht="15" x14ac:dyDescent="0.2">
      <c r="R42" s="58"/>
      <c r="S42" s="2"/>
      <c r="T42" s="56"/>
    </row>
    <row r="43" spans="1:20" ht="15" x14ac:dyDescent="0.2">
      <c r="R43" s="58"/>
      <c r="S43" s="2"/>
      <c r="T43" s="56"/>
    </row>
    <row r="44" spans="1:20" ht="15" x14ac:dyDescent="0.2">
      <c r="R44" s="58"/>
      <c r="S44" s="2"/>
      <c r="T44" s="56"/>
    </row>
    <row r="45" spans="1:20" ht="15" x14ac:dyDescent="0.2">
      <c r="R45" s="58"/>
      <c r="S45" s="2"/>
      <c r="T45" s="56"/>
    </row>
    <row r="46" spans="1:20" ht="15" x14ac:dyDescent="0.2">
      <c r="R46" s="58"/>
      <c r="S46" s="2"/>
      <c r="T46" s="56"/>
    </row>
    <row r="47" spans="1:20" ht="15" x14ac:dyDescent="0.2">
      <c r="R47" s="58"/>
      <c r="S47" s="2"/>
      <c r="T47" s="56"/>
    </row>
    <row r="48" spans="1:20" ht="15" x14ac:dyDescent="0.2">
      <c r="R48" s="58"/>
      <c r="S48" s="2"/>
      <c r="T48" s="56"/>
    </row>
  </sheetData>
  <mergeCells count="55">
    <mergeCell ref="J38:K38"/>
    <mergeCell ref="E38:F38"/>
    <mergeCell ref="B28:C28"/>
    <mergeCell ref="D10:P10"/>
    <mergeCell ref="E32:F32"/>
    <mergeCell ref="B30:C30"/>
    <mergeCell ref="B32:C32"/>
    <mergeCell ref="B9:B10"/>
    <mergeCell ref="C9:C10"/>
    <mergeCell ref="B26:C26"/>
    <mergeCell ref="H28:I28"/>
    <mergeCell ref="H29:I29"/>
    <mergeCell ref="E31:F31"/>
    <mergeCell ref="E25:F25"/>
    <mergeCell ref="E30:F30"/>
    <mergeCell ref="H30:I30"/>
    <mergeCell ref="J8:K8"/>
    <mergeCell ref="L8:M8"/>
    <mergeCell ref="O8:P8"/>
    <mergeCell ref="O36:P36"/>
    <mergeCell ref="L26:M26"/>
    <mergeCell ref="O26:P26"/>
    <mergeCell ref="J32:K32"/>
    <mergeCell ref="L32:M32"/>
    <mergeCell ref="O31:P31"/>
    <mergeCell ref="O27:P27"/>
    <mergeCell ref="J31:K31"/>
    <mergeCell ref="J27:K27"/>
    <mergeCell ref="L27:M27"/>
    <mergeCell ref="L29:M29"/>
    <mergeCell ref="L31:M31"/>
    <mergeCell ref="O29:P29"/>
    <mergeCell ref="N1:O2"/>
    <mergeCell ref="D9:P9"/>
    <mergeCell ref="J26:K26"/>
    <mergeCell ref="E36:F36"/>
    <mergeCell ref="H36:I36"/>
    <mergeCell ref="J25:K25"/>
    <mergeCell ref="O32:P32"/>
    <mergeCell ref="E8:F8"/>
    <mergeCell ref="H8:I8"/>
    <mergeCell ref="H26:I26"/>
    <mergeCell ref="H25:I25"/>
    <mergeCell ref="E26:F26"/>
    <mergeCell ref="J36:K36"/>
    <mergeCell ref="L36:M36"/>
    <mergeCell ref="H31:I31"/>
    <mergeCell ref="H32:I32"/>
    <mergeCell ref="H27:I27"/>
    <mergeCell ref="J30:K30"/>
    <mergeCell ref="L30:M30"/>
    <mergeCell ref="O30:P30"/>
    <mergeCell ref="L25:M25"/>
    <mergeCell ref="O25:P25"/>
    <mergeCell ref="J29:K29"/>
  </mergeCells>
  <pageMargins left="0.7" right="0.7" top="0.75" bottom="0.75" header="0.3" footer="0.3"/>
  <pageSetup paperSize="9" scale="8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48"/>
  <sheetViews>
    <sheetView zoomScale="90" zoomScaleNormal="90" workbookViewId="0">
      <selection activeCell="N18" sqref="N18"/>
    </sheetView>
  </sheetViews>
  <sheetFormatPr defaultRowHeight="12.75" x14ac:dyDescent="0.2"/>
  <cols>
    <col min="1" max="1" width="4.85546875" style="2" customWidth="1"/>
    <col min="2" max="3" width="13" style="2" customWidth="1"/>
    <col min="4" max="4" width="12.7109375" style="2" customWidth="1"/>
    <col min="5" max="5" width="6.5703125" style="19" customWidth="1"/>
    <col min="6" max="6" width="4.85546875" style="2" customWidth="1"/>
    <col min="7" max="7" width="13" style="2" customWidth="1"/>
    <col min="8" max="8" width="5.28515625" style="2" customWidth="1"/>
    <col min="9" max="9" width="8.7109375" style="2" customWidth="1"/>
    <col min="10" max="10" width="4.42578125" style="2" customWidth="1"/>
    <col min="11" max="12" width="4.7109375" style="2" customWidth="1"/>
    <col min="13" max="13" width="8" style="2" customWidth="1"/>
    <col min="14" max="14" width="14.140625" style="2" customWidth="1"/>
    <col min="15" max="15" width="4.140625" style="2" customWidth="1"/>
    <col min="16" max="16" width="8.7109375" style="2" customWidth="1"/>
    <col min="17" max="17" width="2.85546875" style="2" customWidth="1"/>
    <col min="18" max="18" width="4.85546875" customWidth="1"/>
    <col min="19" max="20" width="13" customWidth="1"/>
    <col min="21" max="21" width="12.7109375" customWidth="1"/>
    <col min="22" max="22" width="6.5703125" customWidth="1"/>
    <col min="23" max="23" width="4.85546875" customWidth="1"/>
    <col min="24" max="24" width="13" customWidth="1"/>
    <col min="25" max="25" width="5.28515625" customWidth="1"/>
    <col min="26" max="26" width="8.7109375" customWidth="1"/>
    <col min="27" max="27" width="4.42578125" customWidth="1"/>
    <col min="28" max="29" width="4.7109375" customWidth="1"/>
    <col min="30" max="30" width="8" customWidth="1"/>
    <col min="31" max="31" width="14.140625" customWidth="1"/>
    <col min="32" max="32" width="4.140625" customWidth="1"/>
    <col min="33" max="33" width="8.7109375" customWidth="1"/>
  </cols>
  <sheetData>
    <row r="1" spans="2:33" ht="24.95" customHeight="1" x14ac:dyDescent="0.25">
      <c r="D1" s="55" t="s">
        <v>24</v>
      </c>
      <c r="E1" s="18"/>
      <c r="N1" s="322" t="s">
        <v>25</v>
      </c>
      <c r="O1" s="322"/>
      <c r="P1" s="82"/>
      <c r="R1" s="2"/>
      <c r="S1" s="2"/>
      <c r="T1" s="2"/>
      <c r="U1" s="55" t="s">
        <v>24</v>
      </c>
      <c r="V1" s="18"/>
      <c r="W1" s="2"/>
      <c r="X1" s="2"/>
      <c r="Y1" s="2"/>
      <c r="Z1" s="2"/>
      <c r="AA1" s="2"/>
      <c r="AB1" s="2"/>
      <c r="AC1" s="2"/>
      <c r="AD1" s="2"/>
      <c r="AE1" s="322" t="s">
        <v>25</v>
      </c>
      <c r="AF1" s="322"/>
      <c r="AG1" s="82"/>
    </row>
    <row r="2" spans="2:33" ht="16.5" thickBot="1" x14ac:dyDescent="0.3">
      <c r="D2" s="55" t="s">
        <v>1</v>
      </c>
      <c r="E2" s="18"/>
      <c r="N2" s="322"/>
      <c r="O2" s="322"/>
      <c r="P2" s="82"/>
      <c r="R2" s="2"/>
      <c r="S2" s="2"/>
      <c r="T2" s="2"/>
      <c r="U2" s="55" t="s">
        <v>1</v>
      </c>
      <c r="V2" s="18"/>
      <c r="W2" s="2"/>
      <c r="X2" s="2"/>
      <c r="Y2" s="2"/>
      <c r="Z2" s="2"/>
      <c r="AA2" s="2"/>
      <c r="AB2" s="2"/>
      <c r="AC2" s="2"/>
      <c r="AD2" s="2"/>
      <c r="AE2" s="322"/>
      <c r="AF2" s="322"/>
      <c r="AG2" s="82"/>
    </row>
    <row r="3" spans="2:33" ht="16.5" thickBot="1" x14ac:dyDescent="0.3">
      <c r="D3" s="55" t="s">
        <v>2</v>
      </c>
      <c r="E3" s="18"/>
      <c r="G3" s="3">
        <v>3</v>
      </c>
      <c r="H3" s="27"/>
      <c r="R3" s="2"/>
      <c r="S3" s="2"/>
      <c r="T3" s="2"/>
      <c r="U3" s="55" t="s">
        <v>2</v>
      </c>
      <c r="V3" s="18"/>
      <c r="W3" s="2"/>
      <c r="X3" s="3">
        <v>2</v>
      </c>
      <c r="Y3" s="27"/>
      <c r="Z3" s="2"/>
      <c r="AA3" s="2"/>
      <c r="AB3" s="2"/>
      <c r="AC3" s="2"/>
      <c r="AD3" s="2"/>
      <c r="AE3" s="2"/>
      <c r="AF3" s="2"/>
      <c r="AG3" s="2"/>
    </row>
    <row r="4" spans="2:33" ht="16.5" thickBot="1" x14ac:dyDescent="0.3">
      <c r="D4" s="55" t="s">
        <v>3</v>
      </c>
      <c r="E4" s="18"/>
      <c r="G4" s="3" t="s">
        <v>37</v>
      </c>
      <c r="H4" s="27"/>
      <c r="R4" s="2"/>
      <c r="S4" s="2"/>
      <c r="T4" s="2"/>
      <c r="U4" s="55" t="s">
        <v>3</v>
      </c>
      <c r="V4" s="18"/>
      <c r="W4" s="2"/>
      <c r="X4" s="3" t="s">
        <v>37</v>
      </c>
      <c r="Y4" s="27"/>
      <c r="Z4" s="2"/>
      <c r="AA4" s="2"/>
      <c r="AB4" s="2"/>
      <c r="AC4" s="2"/>
      <c r="AD4" s="2"/>
      <c r="AE4" s="2"/>
      <c r="AF4" s="2"/>
      <c r="AG4" s="2"/>
    </row>
    <row r="5" spans="2:33" ht="16.5" thickBot="1" x14ac:dyDescent="0.3">
      <c r="D5" s="55" t="s">
        <v>27</v>
      </c>
      <c r="E5" s="18"/>
      <c r="G5" s="3" t="s">
        <v>28</v>
      </c>
      <c r="H5" s="27"/>
      <c r="R5" s="2"/>
      <c r="S5" s="2"/>
      <c r="T5" s="2"/>
      <c r="U5" s="55" t="s">
        <v>27</v>
      </c>
      <c r="V5" s="18"/>
      <c r="W5" s="2"/>
      <c r="X5" s="3" t="s">
        <v>28</v>
      </c>
      <c r="Y5" s="27"/>
      <c r="Z5" s="2"/>
      <c r="AA5" s="2"/>
      <c r="AB5" s="2"/>
      <c r="AC5" s="2"/>
      <c r="AD5" s="2"/>
      <c r="AE5" s="2"/>
      <c r="AF5" s="2"/>
      <c r="AG5" s="2"/>
    </row>
    <row r="6" spans="2:33" ht="16.5" thickBot="1" x14ac:dyDescent="0.3">
      <c r="D6" s="55" t="s">
        <v>29</v>
      </c>
      <c r="E6" s="18"/>
      <c r="G6" s="99">
        <v>41654</v>
      </c>
      <c r="H6" s="27"/>
      <c r="R6" s="2"/>
      <c r="S6" s="2"/>
      <c r="T6" s="2"/>
      <c r="U6" s="55" t="s">
        <v>29</v>
      </c>
      <c r="V6" s="18"/>
      <c r="W6" s="2"/>
      <c r="X6" s="99">
        <v>41654</v>
      </c>
      <c r="Y6" s="27"/>
      <c r="Z6" s="2"/>
      <c r="AA6" s="2"/>
      <c r="AB6" s="2"/>
      <c r="AC6" s="2"/>
      <c r="AD6" s="2"/>
      <c r="AE6" s="2"/>
      <c r="AF6" s="2"/>
      <c r="AG6" s="2"/>
    </row>
    <row r="7" spans="2:33" ht="13.5" thickBot="1" x14ac:dyDescent="0.25">
      <c r="R7" s="2"/>
      <c r="S7" s="2"/>
      <c r="T7" s="2"/>
      <c r="U7" s="2"/>
      <c r="V7" s="19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2:33" s="1" customFormat="1" ht="67.5" customHeight="1" thickBot="1" x14ac:dyDescent="0.25">
      <c r="B8" s="85" t="s">
        <v>30</v>
      </c>
      <c r="C8" s="5" t="s">
        <v>31</v>
      </c>
      <c r="D8" s="76" t="s">
        <v>32</v>
      </c>
      <c r="E8" s="308" t="s">
        <v>7</v>
      </c>
      <c r="F8" s="315"/>
      <c r="G8" s="8" t="s">
        <v>8</v>
      </c>
      <c r="H8" s="308" t="s">
        <v>9</v>
      </c>
      <c r="I8" s="315"/>
      <c r="J8" s="308" t="s">
        <v>10</v>
      </c>
      <c r="K8" s="315"/>
      <c r="L8" s="308" t="s">
        <v>11</v>
      </c>
      <c r="M8" s="315"/>
      <c r="N8" s="7" t="s">
        <v>12</v>
      </c>
      <c r="O8" s="308" t="s">
        <v>13</v>
      </c>
      <c r="P8" s="309"/>
      <c r="S8" s="85" t="s">
        <v>30</v>
      </c>
      <c r="T8" s="5" t="s">
        <v>31</v>
      </c>
      <c r="U8" s="76" t="s">
        <v>32</v>
      </c>
      <c r="V8" s="308" t="s">
        <v>7</v>
      </c>
      <c r="W8" s="315"/>
      <c r="X8" s="8" t="s">
        <v>8</v>
      </c>
      <c r="Y8" s="308" t="s">
        <v>9</v>
      </c>
      <c r="Z8" s="315"/>
      <c r="AA8" s="308" t="s">
        <v>10</v>
      </c>
      <c r="AB8" s="315"/>
      <c r="AC8" s="308" t="s">
        <v>11</v>
      </c>
      <c r="AD8" s="315"/>
      <c r="AE8" s="7" t="s">
        <v>12</v>
      </c>
      <c r="AF8" s="308" t="s">
        <v>13</v>
      </c>
      <c r="AG8" s="309"/>
    </row>
    <row r="9" spans="2:33" s="1" customFormat="1" ht="15.75" customHeight="1" x14ac:dyDescent="0.2">
      <c r="B9" s="334"/>
      <c r="C9" s="334"/>
      <c r="D9" s="323" t="s">
        <v>33</v>
      </c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5"/>
      <c r="S9" s="334"/>
      <c r="T9" s="334"/>
      <c r="U9" s="323" t="s">
        <v>33</v>
      </c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5"/>
    </row>
    <row r="10" spans="2:33" s="1" customFormat="1" ht="13.5" thickBot="1" x14ac:dyDescent="0.25">
      <c r="B10" s="335"/>
      <c r="C10" s="335"/>
      <c r="D10" s="329" t="s">
        <v>34</v>
      </c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1"/>
      <c r="S10" s="335"/>
      <c r="T10" s="335"/>
      <c r="U10" s="329" t="s">
        <v>34</v>
      </c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1"/>
    </row>
    <row r="11" spans="2:33" x14ac:dyDescent="0.2">
      <c r="B11" s="137">
        <v>41417</v>
      </c>
      <c r="C11" s="138">
        <v>41428</v>
      </c>
      <c r="D11" s="254">
        <v>10</v>
      </c>
      <c r="E11" s="255"/>
      <c r="F11" s="256">
        <v>1</v>
      </c>
      <c r="G11" s="257">
        <v>7.75</v>
      </c>
      <c r="H11" s="255"/>
      <c r="I11" s="256">
        <v>27</v>
      </c>
      <c r="J11" s="258" t="s">
        <v>14</v>
      </c>
      <c r="K11" s="259">
        <v>5</v>
      </c>
      <c r="L11" s="260"/>
      <c r="M11" s="256">
        <v>2.5</v>
      </c>
      <c r="N11" s="257">
        <v>0.34</v>
      </c>
      <c r="O11" s="255"/>
      <c r="P11" s="261">
        <v>0.6</v>
      </c>
      <c r="Q11" s="225"/>
      <c r="R11" s="225"/>
      <c r="S11" s="137"/>
      <c r="T11" s="138"/>
      <c r="U11" s="254"/>
      <c r="V11" s="255"/>
      <c r="W11" s="256"/>
      <c r="X11" s="257"/>
      <c r="Y11" s="255"/>
      <c r="Z11" s="256"/>
      <c r="AA11" s="258"/>
      <c r="AB11" s="259"/>
      <c r="AC11" s="260"/>
      <c r="AD11" s="256"/>
      <c r="AE11" s="257"/>
      <c r="AF11" s="255"/>
      <c r="AG11" s="261"/>
    </row>
    <row r="12" spans="2:33" x14ac:dyDescent="0.2">
      <c r="B12" s="139">
        <v>41450</v>
      </c>
      <c r="C12" s="140">
        <v>41464</v>
      </c>
      <c r="D12" s="180">
        <v>11</v>
      </c>
      <c r="E12" s="149"/>
      <c r="F12" s="207">
        <v>1</v>
      </c>
      <c r="G12" s="155">
        <v>7.5</v>
      </c>
      <c r="H12" s="149"/>
      <c r="I12" s="207">
        <v>0</v>
      </c>
      <c r="J12" s="149" t="s">
        <v>14</v>
      </c>
      <c r="K12" s="207">
        <v>5</v>
      </c>
      <c r="L12" s="151"/>
      <c r="M12" s="207">
        <v>2.8</v>
      </c>
      <c r="N12" s="155">
        <v>0.32</v>
      </c>
      <c r="O12" s="150" t="s">
        <v>14</v>
      </c>
      <c r="P12" s="209">
        <v>0.5</v>
      </c>
      <c r="Q12" s="225"/>
      <c r="R12" s="225"/>
      <c r="S12" s="139"/>
      <c r="T12" s="140"/>
      <c r="U12" s="180"/>
      <c r="V12" s="149"/>
      <c r="W12" s="207"/>
      <c r="X12" s="155"/>
      <c r="Y12" s="149"/>
      <c r="Z12" s="207"/>
      <c r="AA12" s="149"/>
      <c r="AB12" s="207"/>
      <c r="AC12" s="151"/>
      <c r="AD12" s="207"/>
      <c r="AE12" s="155"/>
      <c r="AF12" s="150"/>
      <c r="AG12" s="209"/>
    </row>
    <row r="13" spans="2:33" x14ac:dyDescent="0.2">
      <c r="B13" s="139">
        <v>41480</v>
      </c>
      <c r="C13" s="140">
        <v>41494</v>
      </c>
      <c r="D13" s="180">
        <v>14</v>
      </c>
      <c r="E13" s="149"/>
      <c r="F13" s="207">
        <v>1</v>
      </c>
      <c r="G13" s="155">
        <v>7.78</v>
      </c>
      <c r="H13" s="149"/>
      <c r="I13" s="207">
        <v>0</v>
      </c>
      <c r="J13" s="150" t="s">
        <v>14</v>
      </c>
      <c r="K13" s="208">
        <v>5</v>
      </c>
      <c r="L13" s="151"/>
      <c r="M13" s="207">
        <v>1.6</v>
      </c>
      <c r="N13" s="155">
        <v>0.2</v>
      </c>
      <c r="O13" s="150" t="s">
        <v>14</v>
      </c>
      <c r="P13" s="209">
        <v>0.5</v>
      </c>
      <c r="Q13" s="225"/>
      <c r="R13" s="225"/>
      <c r="S13" s="139">
        <v>41480</v>
      </c>
      <c r="T13" s="140">
        <v>41494</v>
      </c>
      <c r="U13" s="180">
        <v>11</v>
      </c>
      <c r="V13" s="149"/>
      <c r="W13" s="207">
        <v>1</v>
      </c>
      <c r="X13" s="155">
        <v>7.76</v>
      </c>
      <c r="Y13" s="149"/>
      <c r="Z13" s="207">
        <v>2</v>
      </c>
      <c r="AA13" s="150" t="s">
        <v>14</v>
      </c>
      <c r="AB13" s="208">
        <v>5</v>
      </c>
      <c r="AC13" s="151"/>
      <c r="AD13" s="207">
        <v>2</v>
      </c>
      <c r="AE13" s="155">
        <v>0.06</v>
      </c>
      <c r="AF13" s="150" t="s">
        <v>14</v>
      </c>
      <c r="AG13" s="209">
        <v>0.5</v>
      </c>
    </row>
    <row r="14" spans="2:33" x14ac:dyDescent="0.2">
      <c r="B14" s="139">
        <v>41508</v>
      </c>
      <c r="C14" s="140">
        <v>41521</v>
      </c>
      <c r="D14" s="180">
        <v>9</v>
      </c>
      <c r="E14" s="149"/>
      <c r="F14" s="207">
        <v>5</v>
      </c>
      <c r="G14" s="155">
        <v>8.9</v>
      </c>
      <c r="H14" s="149"/>
      <c r="I14" s="207">
        <v>0</v>
      </c>
      <c r="J14" s="150" t="s">
        <v>14</v>
      </c>
      <c r="K14" s="208">
        <v>5</v>
      </c>
      <c r="L14" s="151"/>
      <c r="M14" s="207">
        <v>0.7</v>
      </c>
      <c r="N14" s="155">
        <v>0.05</v>
      </c>
      <c r="O14" s="149" t="s">
        <v>14</v>
      </c>
      <c r="P14" s="210">
        <v>0.5</v>
      </c>
      <c r="Q14" s="225"/>
      <c r="R14" s="225"/>
      <c r="S14" s="139">
        <v>41508</v>
      </c>
      <c r="T14" s="140">
        <v>41521</v>
      </c>
      <c r="U14" s="180">
        <v>9</v>
      </c>
      <c r="V14" s="149"/>
      <c r="W14" s="207">
        <v>4</v>
      </c>
      <c r="X14" s="155">
        <v>8.7799999999999994</v>
      </c>
      <c r="Y14" s="149" t="s">
        <v>38</v>
      </c>
      <c r="Z14" s="207">
        <v>1</v>
      </c>
      <c r="AA14" s="150" t="s">
        <v>14</v>
      </c>
      <c r="AB14" s="208">
        <v>5</v>
      </c>
      <c r="AC14" s="151"/>
      <c r="AD14" s="207">
        <v>0.7</v>
      </c>
      <c r="AE14" s="155">
        <v>7.0000000000000007E-2</v>
      </c>
      <c r="AF14" s="149" t="s">
        <v>14</v>
      </c>
      <c r="AG14" s="210">
        <v>0.5</v>
      </c>
    </row>
    <row r="15" spans="2:33" x14ac:dyDescent="0.2">
      <c r="B15" s="141">
        <v>41544</v>
      </c>
      <c r="C15" s="142">
        <v>41561</v>
      </c>
      <c r="D15" s="192">
        <v>8</v>
      </c>
      <c r="E15" s="153"/>
      <c r="F15" s="211">
        <v>1</v>
      </c>
      <c r="G15" s="173">
        <v>7.47</v>
      </c>
      <c r="H15" s="153"/>
      <c r="I15" s="211">
        <v>0</v>
      </c>
      <c r="J15" s="153" t="s">
        <v>14</v>
      </c>
      <c r="K15" s="211">
        <v>5</v>
      </c>
      <c r="L15" s="194"/>
      <c r="M15" s="211">
        <v>1.3</v>
      </c>
      <c r="N15" s="173">
        <v>0.27</v>
      </c>
      <c r="O15" s="154" t="s">
        <v>14</v>
      </c>
      <c r="P15" s="212">
        <v>0.5</v>
      </c>
      <c r="Q15" s="225"/>
      <c r="R15" s="225"/>
      <c r="S15" s="141">
        <v>41544</v>
      </c>
      <c r="T15" s="142">
        <v>41561</v>
      </c>
      <c r="U15" s="192">
        <v>9</v>
      </c>
      <c r="V15" s="153"/>
      <c r="W15" s="211">
        <v>6</v>
      </c>
      <c r="X15" s="173">
        <v>7.59</v>
      </c>
      <c r="Y15" s="153" t="s">
        <v>38</v>
      </c>
      <c r="Z15" s="211">
        <v>7</v>
      </c>
      <c r="AA15" s="153" t="s">
        <v>14</v>
      </c>
      <c r="AB15" s="211">
        <v>5</v>
      </c>
      <c r="AC15" s="194"/>
      <c r="AD15" s="211">
        <v>2.5</v>
      </c>
      <c r="AE15" s="173">
        <v>0.26</v>
      </c>
      <c r="AF15" s="154" t="s">
        <v>14</v>
      </c>
      <c r="AG15" s="212">
        <v>0.5</v>
      </c>
    </row>
    <row r="16" spans="2:33" x14ac:dyDescent="0.2">
      <c r="B16" s="143">
        <v>41571</v>
      </c>
      <c r="C16" s="144">
        <v>41591</v>
      </c>
      <c r="D16" s="181">
        <v>9</v>
      </c>
      <c r="E16" s="156"/>
      <c r="F16" s="186">
        <v>2</v>
      </c>
      <c r="G16" s="174">
        <v>7.65</v>
      </c>
      <c r="H16" s="156"/>
      <c r="I16" s="186">
        <v>30</v>
      </c>
      <c r="J16" s="156" t="s">
        <v>14</v>
      </c>
      <c r="K16" s="186">
        <v>5</v>
      </c>
      <c r="L16" s="171"/>
      <c r="M16" s="186">
        <v>1.7</v>
      </c>
      <c r="N16" s="174">
        <v>0.4</v>
      </c>
      <c r="O16" s="156" t="s">
        <v>14</v>
      </c>
      <c r="P16" s="206">
        <v>0.5</v>
      </c>
      <c r="Q16" s="225"/>
      <c r="R16" s="225"/>
      <c r="S16" s="338" t="s">
        <v>39</v>
      </c>
      <c r="T16" s="339"/>
      <c r="U16" s="339"/>
      <c r="V16" s="339"/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40"/>
    </row>
    <row r="17" spans="2:33" x14ac:dyDescent="0.2">
      <c r="B17" s="143">
        <v>41591</v>
      </c>
      <c r="C17" s="144">
        <v>41612</v>
      </c>
      <c r="D17" s="181">
        <v>11</v>
      </c>
      <c r="E17" s="156"/>
      <c r="F17" s="186">
        <v>1</v>
      </c>
      <c r="G17" s="174">
        <v>7.84</v>
      </c>
      <c r="H17" s="156"/>
      <c r="I17" s="186">
        <v>0</v>
      </c>
      <c r="J17" s="156" t="s">
        <v>14</v>
      </c>
      <c r="K17" s="186">
        <v>5</v>
      </c>
      <c r="L17" s="171"/>
      <c r="M17" s="186">
        <v>1.6</v>
      </c>
      <c r="N17" s="174">
        <v>0.28000000000000003</v>
      </c>
      <c r="O17" s="156" t="s">
        <v>14</v>
      </c>
      <c r="P17" s="206">
        <v>0.5</v>
      </c>
      <c r="Q17" s="225"/>
      <c r="R17" s="225"/>
      <c r="S17" s="338" t="s">
        <v>39</v>
      </c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  <c r="AG17" s="340"/>
    </row>
    <row r="18" spans="2:33" x14ac:dyDescent="0.2">
      <c r="B18" s="145">
        <v>41620</v>
      </c>
      <c r="C18" s="146">
        <v>41639</v>
      </c>
      <c r="D18" s="213">
        <v>9</v>
      </c>
      <c r="E18" s="159"/>
      <c r="F18" s="214">
        <v>7</v>
      </c>
      <c r="G18" s="175">
        <v>7.31</v>
      </c>
      <c r="H18" s="159"/>
      <c r="I18" s="214">
        <v>32</v>
      </c>
      <c r="J18" s="159" t="s">
        <v>14</v>
      </c>
      <c r="K18" s="214">
        <v>5</v>
      </c>
      <c r="L18" s="215"/>
      <c r="M18" s="214">
        <v>0.8</v>
      </c>
      <c r="N18" s="175">
        <v>2.5</v>
      </c>
      <c r="O18" s="159" t="s">
        <v>14</v>
      </c>
      <c r="P18" s="216">
        <v>0.5</v>
      </c>
      <c r="Q18" s="225"/>
      <c r="R18" s="225"/>
      <c r="S18" s="145">
        <v>41620</v>
      </c>
      <c r="T18" s="146">
        <v>41639</v>
      </c>
      <c r="U18" s="213">
        <v>11</v>
      </c>
      <c r="V18" s="159"/>
      <c r="W18" s="214">
        <v>18</v>
      </c>
      <c r="X18" s="175">
        <v>8.2899999999999991</v>
      </c>
      <c r="Y18" s="159"/>
      <c r="Z18" s="214">
        <v>60</v>
      </c>
      <c r="AA18" s="159" t="s">
        <v>14</v>
      </c>
      <c r="AB18" s="214">
        <v>5</v>
      </c>
      <c r="AC18" s="215"/>
      <c r="AD18" s="214">
        <v>2</v>
      </c>
      <c r="AE18" s="175">
        <v>1.9</v>
      </c>
      <c r="AF18" s="159" t="s">
        <v>14</v>
      </c>
      <c r="AG18" s="216">
        <v>0.5</v>
      </c>
    </row>
    <row r="19" spans="2:33" x14ac:dyDescent="0.2">
      <c r="B19" s="143">
        <v>41654</v>
      </c>
      <c r="C19" s="143">
        <v>41673</v>
      </c>
      <c r="D19" s="217">
        <v>9</v>
      </c>
      <c r="E19" s="161"/>
      <c r="F19" s="218">
        <v>3</v>
      </c>
      <c r="G19" s="182">
        <v>7.78</v>
      </c>
      <c r="H19" s="161"/>
      <c r="I19" s="218">
        <v>88</v>
      </c>
      <c r="J19" s="157" t="s">
        <v>14</v>
      </c>
      <c r="K19" s="218">
        <v>5</v>
      </c>
      <c r="L19" s="161" t="s">
        <v>14</v>
      </c>
      <c r="M19" s="218">
        <v>0.5</v>
      </c>
      <c r="N19" s="182">
        <v>0.83</v>
      </c>
      <c r="O19" s="157" t="s">
        <v>14</v>
      </c>
      <c r="P19" s="206">
        <v>0.5</v>
      </c>
      <c r="Q19" s="225"/>
      <c r="R19" s="225"/>
      <c r="S19" s="338" t="s">
        <v>39</v>
      </c>
      <c r="T19" s="339"/>
      <c r="U19" s="339"/>
      <c r="V19" s="339"/>
      <c r="W19" s="339"/>
      <c r="X19" s="339"/>
      <c r="Y19" s="339"/>
      <c r="Z19" s="339"/>
      <c r="AA19" s="339"/>
      <c r="AB19" s="339"/>
      <c r="AC19" s="339"/>
      <c r="AD19" s="339"/>
      <c r="AE19" s="339"/>
      <c r="AF19" s="339"/>
      <c r="AG19" s="340"/>
    </row>
    <row r="20" spans="2:33" x14ac:dyDescent="0.2">
      <c r="B20" s="147">
        <v>41698</v>
      </c>
      <c r="C20" s="147">
        <v>41712</v>
      </c>
      <c r="D20" s="219">
        <v>6</v>
      </c>
      <c r="E20" s="184"/>
      <c r="F20" s="220">
        <v>1</v>
      </c>
      <c r="G20" s="185">
        <v>8.3800000000000008</v>
      </c>
      <c r="H20" s="184"/>
      <c r="I20" s="220">
        <v>160</v>
      </c>
      <c r="J20" s="160" t="s">
        <v>14</v>
      </c>
      <c r="K20" s="220">
        <v>5</v>
      </c>
      <c r="L20" s="184" t="s">
        <v>14</v>
      </c>
      <c r="M20" s="220">
        <v>1.1000000000000001</v>
      </c>
      <c r="N20" s="185">
        <v>0.48</v>
      </c>
      <c r="O20" s="160" t="s">
        <v>14</v>
      </c>
      <c r="P20" s="221">
        <v>0.5</v>
      </c>
      <c r="Q20" s="225"/>
      <c r="R20" s="225"/>
      <c r="S20" s="147">
        <v>41698</v>
      </c>
      <c r="T20" s="147">
        <v>41712</v>
      </c>
      <c r="U20" s="219">
        <v>8</v>
      </c>
      <c r="V20" s="184"/>
      <c r="W20" s="220">
        <v>41</v>
      </c>
      <c r="X20" s="185">
        <v>9.1</v>
      </c>
      <c r="Y20" s="184"/>
      <c r="Z20" s="220">
        <v>10</v>
      </c>
      <c r="AA20" s="160" t="s">
        <v>14</v>
      </c>
      <c r="AB20" s="220">
        <v>5</v>
      </c>
      <c r="AC20" s="184" t="s">
        <v>14</v>
      </c>
      <c r="AD20" s="220">
        <v>0.8</v>
      </c>
      <c r="AE20" s="185">
        <v>0.73</v>
      </c>
      <c r="AF20" s="160" t="s">
        <v>14</v>
      </c>
      <c r="AG20" s="221">
        <v>0.5</v>
      </c>
    </row>
    <row r="21" spans="2:33" x14ac:dyDescent="0.2">
      <c r="B21" s="143"/>
      <c r="C21" s="143"/>
      <c r="D21" s="222"/>
      <c r="E21" s="161"/>
      <c r="F21" s="218"/>
      <c r="G21" s="182"/>
      <c r="H21" s="161"/>
      <c r="I21" s="218"/>
      <c r="J21" s="157"/>
      <c r="K21" s="218"/>
      <c r="L21" s="161"/>
      <c r="M21" s="218"/>
      <c r="N21" s="182"/>
      <c r="O21" s="157"/>
      <c r="P21" s="206"/>
      <c r="Q21" s="225"/>
      <c r="R21" s="225"/>
      <c r="S21" s="143"/>
      <c r="T21" s="143"/>
      <c r="U21" s="222"/>
      <c r="V21" s="161"/>
      <c r="W21" s="218"/>
      <c r="X21" s="182"/>
      <c r="Y21" s="161"/>
      <c r="Z21" s="218"/>
      <c r="AA21" s="157"/>
      <c r="AB21" s="218"/>
      <c r="AC21" s="161"/>
      <c r="AD21" s="218"/>
      <c r="AE21" s="182"/>
      <c r="AF21" s="157"/>
      <c r="AG21" s="206"/>
    </row>
    <row r="22" spans="2:33" ht="13.5" thickBot="1" x14ac:dyDescent="0.25">
      <c r="B22" s="148"/>
      <c r="C22" s="148"/>
      <c r="D22" s="262"/>
      <c r="E22" s="263"/>
      <c r="F22" s="264"/>
      <c r="G22" s="265"/>
      <c r="H22" s="263"/>
      <c r="I22" s="264"/>
      <c r="J22" s="253"/>
      <c r="K22" s="264"/>
      <c r="L22" s="263"/>
      <c r="M22" s="264"/>
      <c r="N22" s="265"/>
      <c r="O22" s="253"/>
      <c r="P22" s="266"/>
      <c r="Q22" s="225"/>
      <c r="R22" s="225"/>
      <c r="S22" s="148"/>
      <c r="T22" s="148"/>
      <c r="U22" s="262"/>
      <c r="V22" s="263"/>
      <c r="W22" s="264"/>
      <c r="X22" s="265"/>
      <c r="Y22" s="263"/>
      <c r="Z22" s="264"/>
      <c r="AA22" s="253"/>
      <c r="AB22" s="264"/>
      <c r="AC22" s="263"/>
      <c r="AD22" s="264"/>
      <c r="AE22" s="265"/>
      <c r="AF22" s="253"/>
      <c r="AG22" s="266"/>
    </row>
    <row r="23" spans="2:33" s="2" customFormat="1" x14ac:dyDescent="0.2"/>
    <row r="24" spans="2:33" x14ac:dyDescent="0.2">
      <c r="R24" s="2"/>
      <c r="S24" s="2"/>
      <c r="T24" s="2"/>
      <c r="U24" s="2"/>
      <c r="V24" s="19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2:33" s="2" customFormat="1" ht="13.5" customHeight="1" thickBot="1" x14ac:dyDescent="0.25">
      <c r="B25" s="225"/>
      <c r="C25" s="225"/>
      <c r="D25" s="225"/>
      <c r="E25" s="319"/>
      <c r="F25" s="319"/>
      <c r="G25" s="225"/>
      <c r="H25" s="319"/>
      <c r="I25" s="319"/>
      <c r="J25" s="319"/>
      <c r="K25" s="319"/>
      <c r="L25" s="319"/>
      <c r="M25" s="319"/>
      <c r="N25" s="225"/>
      <c r="O25" s="319"/>
      <c r="P25" s="319"/>
      <c r="S25" s="225"/>
      <c r="T25" s="225"/>
      <c r="U25" s="225"/>
      <c r="V25" s="319"/>
      <c r="W25" s="319"/>
      <c r="X25" s="225"/>
      <c r="Y25" s="319"/>
      <c r="Z25" s="319"/>
      <c r="AA25" s="319"/>
      <c r="AB25" s="319"/>
      <c r="AC25" s="319"/>
      <c r="AD25" s="319"/>
      <c r="AE25" s="225"/>
      <c r="AF25" s="319"/>
      <c r="AG25" s="319"/>
    </row>
    <row r="26" spans="2:33" s="2" customFormat="1" ht="12.75" customHeight="1" x14ac:dyDescent="0.2">
      <c r="B26" s="336" t="s">
        <v>15</v>
      </c>
      <c r="C26" s="337"/>
      <c r="D26" s="41">
        <f>COUNT(D11:D22)</f>
        <v>10</v>
      </c>
      <c r="E26" s="310">
        <f>COUNT(F11:F22)</f>
        <v>10</v>
      </c>
      <c r="F26" s="316">
        <f>COUNT(F11:F22)</f>
        <v>10</v>
      </c>
      <c r="G26" s="41">
        <f>COUNT(G11:G22)</f>
        <v>10</v>
      </c>
      <c r="H26" s="310">
        <f>COUNT(I11:I22)</f>
        <v>10</v>
      </c>
      <c r="I26" s="316"/>
      <c r="J26" s="310">
        <f>COUNT(K11:K22)</f>
        <v>10</v>
      </c>
      <c r="K26" s="316"/>
      <c r="L26" s="310">
        <f>COUNT(M11:M22)</f>
        <v>10</v>
      </c>
      <c r="M26" s="316"/>
      <c r="N26" s="41">
        <f>COUNT(N11:N22)</f>
        <v>10</v>
      </c>
      <c r="O26" s="310">
        <f>COUNT(P11:P22)</f>
        <v>10</v>
      </c>
      <c r="P26" s="311"/>
      <c r="S26" s="336" t="s">
        <v>15</v>
      </c>
      <c r="T26" s="337"/>
      <c r="U26" s="41">
        <f>COUNT(U11:U22)</f>
        <v>5</v>
      </c>
      <c r="V26" s="310">
        <f>COUNT(W11:W22)</f>
        <v>5</v>
      </c>
      <c r="W26" s="316">
        <f>COUNT(W11:W22)</f>
        <v>5</v>
      </c>
      <c r="X26" s="41">
        <f>COUNT(X11:X22)</f>
        <v>5</v>
      </c>
      <c r="Y26" s="310">
        <f>COUNT(Z11:Z22)</f>
        <v>5</v>
      </c>
      <c r="Z26" s="316"/>
      <c r="AA26" s="310">
        <f>COUNT(AB11:AB22)</f>
        <v>5</v>
      </c>
      <c r="AB26" s="316"/>
      <c r="AC26" s="310">
        <f>COUNT(AD11:AD22)</f>
        <v>5</v>
      </c>
      <c r="AD26" s="316"/>
      <c r="AE26" s="41">
        <f>COUNT(AE11:AE22)</f>
        <v>5</v>
      </c>
      <c r="AF26" s="310">
        <f>COUNT(AG11:AG22)</f>
        <v>5</v>
      </c>
      <c r="AG26" s="311"/>
    </row>
    <row r="27" spans="2:33" s="2" customFormat="1" x14ac:dyDescent="0.2">
      <c r="B27" s="86"/>
      <c r="C27" s="87"/>
      <c r="D27" s="32"/>
      <c r="E27" s="33"/>
      <c r="F27" s="34"/>
      <c r="G27" s="35"/>
      <c r="H27" s="302"/>
      <c r="I27" s="304"/>
      <c r="J27" s="302"/>
      <c r="K27" s="304"/>
      <c r="L27" s="302"/>
      <c r="M27" s="304"/>
      <c r="N27" s="35"/>
      <c r="O27" s="302"/>
      <c r="P27" s="303"/>
      <c r="S27" s="86"/>
      <c r="T27" s="87"/>
      <c r="U27" s="32"/>
      <c r="V27" s="33"/>
      <c r="W27" s="34"/>
      <c r="X27" s="35"/>
      <c r="Y27" s="302"/>
      <c r="Z27" s="304"/>
      <c r="AA27" s="302"/>
      <c r="AB27" s="304"/>
      <c r="AC27" s="302"/>
      <c r="AD27" s="304"/>
      <c r="AE27" s="35"/>
      <c r="AF27" s="302"/>
      <c r="AG27" s="303"/>
    </row>
    <row r="28" spans="2:33" s="2" customFormat="1" ht="12.75" customHeight="1" x14ac:dyDescent="0.2">
      <c r="B28" s="327" t="s">
        <v>16</v>
      </c>
      <c r="C28" s="328"/>
      <c r="D28" s="36">
        <f>MIN(D11:D22)</f>
        <v>6</v>
      </c>
      <c r="E28" s="225"/>
      <c r="F28" s="37">
        <f>MIN(F11:F22)</f>
        <v>1</v>
      </c>
      <c r="G28" s="38">
        <f>MIN(G11:G22)</f>
        <v>7.31</v>
      </c>
      <c r="H28" s="312">
        <f>MIN(I11:I22)</f>
        <v>0</v>
      </c>
      <c r="I28" s="320"/>
      <c r="J28" s="225" t="s">
        <v>14</v>
      </c>
      <c r="K28" s="37">
        <f>MIN(K11:K22)</f>
        <v>5</v>
      </c>
      <c r="L28" s="37" t="s">
        <v>14</v>
      </c>
      <c r="M28" s="38">
        <f>MIN(M11:M22)</f>
        <v>0.5</v>
      </c>
      <c r="N28" s="38">
        <f>MIN(N11:N22)</f>
        <v>0.05</v>
      </c>
      <c r="O28" s="225" t="s">
        <v>14</v>
      </c>
      <c r="P28" s="49">
        <f>MIN(P11:P22)</f>
        <v>0.5</v>
      </c>
      <c r="S28" s="327" t="s">
        <v>16</v>
      </c>
      <c r="T28" s="328"/>
      <c r="U28" s="36">
        <f>MIN(U11:U22)</f>
        <v>8</v>
      </c>
      <c r="V28" s="225"/>
      <c r="W28" s="37">
        <f>MIN(W11:W22)</f>
        <v>1</v>
      </c>
      <c r="X28" s="38">
        <f>MIN(X11:X22)</f>
        <v>7.59</v>
      </c>
      <c r="Y28" s="312">
        <f>MIN(Z11:Z22)</f>
        <v>1</v>
      </c>
      <c r="Z28" s="320"/>
      <c r="AA28" s="225" t="s">
        <v>14</v>
      </c>
      <c r="AB28" s="37">
        <f>MIN(AB11:AB22)</f>
        <v>5</v>
      </c>
      <c r="AC28" s="37"/>
      <c r="AD28" s="38">
        <f>MIN(AD11:AD22)</f>
        <v>0.7</v>
      </c>
      <c r="AE28" s="38">
        <f>MIN(AE11:AE22)</f>
        <v>0.06</v>
      </c>
      <c r="AF28" s="225" t="s">
        <v>14</v>
      </c>
      <c r="AG28" s="49">
        <f>MIN(AG11:AG22)</f>
        <v>0.5</v>
      </c>
    </row>
    <row r="29" spans="2:33" s="2" customFormat="1" x14ac:dyDescent="0.2">
      <c r="B29" s="86"/>
      <c r="C29" s="87"/>
      <c r="D29" s="32"/>
      <c r="E29" s="33"/>
      <c r="F29" s="34"/>
      <c r="G29" s="35"/>
      <c r="H29" s="302"/>
      <c r="I29" s="304"/>
      <c r="J29" s="302"/>
      <c r="K29" s="304"/>
      <c r="L29" s="302"/>
      <c r="M29" s="304"/>
      <c r="N29" s="35"/>
      <c r="O29" s="302"/>
      <c r="P29" s="303"/>
      <c r="S29" s="86"/>
      <c r="T29" s="87"/>
      <c r="U29" s="32"/>
      <c r="V29" s="33"/>
      <c r="W29" s="34"/>
      <c r="X29" s="35"/>
      <c r="Y29" s="302"/>
      <c r="Z29" s="304"/>
      <c r="AA29" s="302"/>
      <c r="AB29" s="304"/>
      <c r="AC29" s="302"/>
      <c r="AD29" s="304"/>
      <c r="AE29" s="35"/>
      <c r="AF29" s="302"/>
      <c r="AG29" s="303"/>
    </row>
    <row r="30" spans="2:33" s="2" customFormat="1" ht="12.75" customHeight="1" x14ac:dyDescent="0.2">
      <c r="B30" s="327" t="s">
        <v>17</v>
      </c>
      <c r="C30" s="328"/>
      <c r="D30" s="226">
        <f>SUM(D11:D22)/D26</f>
        <v>9.6</v>
      </c>
      <c r="E30" s="306">
        <f>SUM(F11:F22)/E26</f>
        <v>2.2999999999999998</v>
      </c>
      <c r="F30" s="307"/>
      <c r="G30" s="227">
        <f>SUM(G11:G22)/G26</f>
        <v>7.8360000000000003</v>
      </c>
      <c r="H30" s="306">
        <f>SUM(I11:I22)/H26</f>
        <v>33.700000000000003</v>
      </c>
      <c r="I30" s="307"/>
      <c r="J30" s="306">
        <f>SUM(K11:K22)/J26</f>
        <v>5</v>
      </c>
      <c r="K30" s="307">
        <f>SUM(K11:K25)/9</f>
        <v>5.5555555555555554</v>
      </c>
      <c r="L30" s="306">
        <f>SUM(M11:M22)/L26</f>
        <v>1.46</v>
      </c>
      <c r="M30" s="307"/>
      <c r="N30" s="227">
        <f>SUM(N11:N22)/N26</f>
        <v>0.56699999999999995</v>
      </c>
      <c r="O30" s="306">
        <f>SUM(P11:P22)/O26</f>
        <v>0.51</v>
      </c>
      <c r="P30" s="314"/>
      <c r="S30" s="327" t="s">
        <v>17</v>
      </c>
      <c r="T30" s="328"/>
      <c r="U30" s="226">
        <f>SUM(U11:U22)/U26</f>
        <v>9.6</v>
      </c>
      <c r="V30" s="306">
        <f>SUM(W11:W22)/V26</f>
        <v>14</v>
      </c>
      <c r="W30" s="307"/>
      <c r="X30" s="227">
        <f>SUM(X11:X22)/X26</f>
        <v>8.3040000000000003</v>
      </c>
      <c r="Y30" s="306">
        <f>SUM(Z11:Z22)/Y26</f>
        <v>16</v>
      </c>
      <c r="Z30" s="307"/>
      <c r="AA30" s="306">
        <f>SUM(AB11:AB22)/AA26</f>
        <v>5</v>
      </c>
      <c r="AB30" s="307">
        <f>SUM(AB11:AB25)/9</f>
        <v>2.7777777777777777</v>
      </c>
      <c r="AC30" s="306">
        <f>SUM(AD11:AD22)/AC26</f>
        <v>1.6</v>
      </c>
      <c r="AD30" s="307"/>
      <c r="AE30" s="227">
        <f>SUM(AE11:AE22)/AE26</f>
        <v>0.60399999999999998</v>
      </c>
      <c r="AF30" s="306">
        <f>SUM(AG11:AG22)/AF26</f>
        <v>0.5</v>
      </c>
      <c r="AG30" s="314"/>
    </row>
    <row r="31" spans="2:33" s="2" customFormat="1" x14ac:dyDescent="0.2">
      <c r="B31" s="86"/>
      <c r="C31" s="87"/>
      <c r="D31" s="32"/>
      <c r="E31" s="302"/>
      <c r="F31" s="304"/>
      <c r="G31" s="35"/>
      <c r="H31" s="302"/>
      <c r="I31" s="304"/>
      <c r="J31" s="302"/>
      <c r="K31" s="304"/>
      <c r="L31" s="302"/>
      <c r="M31" s="304"/>
      <c r="N31" s="35"/>
      <c r="O31" s="302"/>
      <c r="P31" s="303"/>
      <c r="S31" s="86"/>
      <c r="T31" s="87"/>
      <c r="U31" s="32"/>
      <c r="V31" s="302"/>
      <c r="W31" s="304"/>
      <c r="X31" s="35"/>
      <c r="Y31" s="302"/>
      <c r="Z31" s="304"/>
      <c r="AA31" s="302"/>
      <c r="AB31" s="304"/>
      <c r="AC31" s="302"/>
      <c r="AD31" s="304"/>
      <c r="AE31" s="35"/>
      <c r="AF31" s="302"/>
      <c r="AG31" s="303"/>
    </row>
    <row r="32" spans="2:33" s="2" customFormat="1" ht="13.5" customHeight="1" thickBot="1" x14ac:dyDescent="0.25">
      <c r="B32" s="332" t="s">
        <v>18</v>
      </c>
      <c r="C32" s="333"/>
      <c r="D32" s="39">
        <f>MAX(D11:D22)</f>
        <v>14</v>
      </c>
      <c r="E32" s="300">
        <f>MAX(F11:F22)</f>
        <v>7</v>
      </c>
      <c r="F32" s="305"/>
      <c r="G32" s="40">
        <f>MAX(G11:G22)</f>
        <v>8.9</v>
      </c>
      <c r="H32" s="300">
        <f>MAX(I11:I22)</f>
        <v>160</v>
      </c>
      <c r="I32" s="305"/>
      <c r="J32" s="300">
        <f>MAX(K11:K22)</f>
        <v>5</v>
      </c>
      <c r="K32" s="305"/>
      <c r="L32" s="300">
        <f>MAX(M11:M22)</f>
        <v>2.8</v>
      </c>
      <c r="M32" s="305"/>
      <c r="N32" s="40">
        <f>MAX(N11:N22)</f>
        <v>2.5</v>
      </c>
      <c r="O32" s="300">
        <f>MAX(P11:P22)</f>
        <v>0.6</v>
      </c>
      <c r="P32" s="301"/>
      <c r="S32" s="332" t="s">
        <v>18</v>
      </c>
      <c r="T32" s="333"/>
      <c r="U32" s="39">
        <f>MAX(U11:U22)</f>
        <v>11</v>
      </c>
      <c r="V32" s="300">
        <f>MAX(W11:W22)</f>
        <v>41</v>
      </c>
      <c r="W32" s="305"/>
      <c r="X32" s="40">
        <f>MAX(X11:X22)</f>
        <v>9.1</v>
      </c>
      <c r="Y32" s="300">
        <f>MAX(Z11:Z22)</f>
        <v>60</v>
      </c>
      <c r="Z32" s="305"/>
      <c r="AA32" s="300">
        <f>MAX(AB11:AB22)</f>
        <v>5</v>
      </c>
      <c r="AB32" s="305"/>
      <c r="AC32" s="300">
        <f>MAX(AD11:AD22)</f>
        <v>2.5</v>
      </c>
      <c r="AD32" s="305"/>
      <c r="AE32" s="40">
        <f>MAX(AE11:AE22)</f>
        <v>1.9</v>
      </c>
      <c r="AF32" s="300">
        <f>MAX(AG11:AG22)</f>
        <v>0.5</v>
      </c>
      <c r="AG32" s="301"/>
    </row>
    <row r="33" spans="1:33" x14ac:dyDescent="0.2">
      <c r="R33" s="2"/>
      <c r="S33" s="2"/>
      <c r="T33" s="2"/>
      <c r="U33" s="2"/>
      <c r="V33" s="19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13.5" thickBot="1" x14ac:dyDescent="0.25">
      <c r="R34" s="2"/>
      <c r="S34" s="2"/>
      <c r="T34" s="2"/>
      <c r="U34" s="2"/>
      <c r="V34" s="19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13.5" thickBot="1" x14ac:dyDescent="0.25">
      <c r="A35" s="74" t="s">
        <v>21</v>
      </c>
      <c r="B35" s="75">
        <v>119.95</v>
      </c>
      <c r="R35" s="74" t="s">
        <v>21</v>
      </c>
      <c r="S35" s="75">
        <v>167.88</v>
      </c>
      <c r="T35" s="2"/>
      <c r="U35" s="2"/>
      <c r="V35" s="19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13.5" thickBot="1" x14ac:dyDescent="0.25">
      <c r="A36" s="74" t="s">
        <v>22</v>
      </c>
      <c r="D36" s="252">
        <f>$B$35*D30</f>
        <v>1151.52</v>
      </c>
      <c r="E36" s="321">
        <f>$B$35*E30</f>
        <v>275.88499999999999</v>
      </c>
      <c r="F36" s="321"/>
      <c r="G36" s="252">
        <f>$B$35*G30</f>
        <v>939.92820000000006</v>
      </c>
      <c r="H36" s="321">
        <f>$B$35*H30</f>
        <v>4042.3150000000005</v>
      </c>
      <c r="I36" s="321"/>
      <c r="J36" s="321">
        <f>$B$35*J30</f>
        <v>599.75</v>
      </c>
      <c r="K36" s="321"/>
      <c r="L36" s="321">
        <f>$B$35*L30</f>
        <v>175.12700000000001</v>
      </c>
      <c r="M36" s="321"/>
      <c r="N36" s="252">
        <f>$B$35*N30</f>
        <v>68.011649999999989</v>
      </c>
      <c r="O36" s="321">
        <f>$B$35*O30</f>
        <v>61.174500000000002</v>
      </c>
      <c r="P36" s="321"/>
      <c r="R36" s="74" t="s">
        <v>22</v>
      </c>
      <c r="S36" s="2"/>
      <c r="T36" s="2"/>
      <c r="U36" s="252">
        <f>$S$35*U30</f>
        <v>1611.6479999999999</v>
      </c>
      <c r="V36" s="321">
        <f>$S$35*V30</f>
        <v>2350.3199999999997</v>
      </c>
      <c r="W36" s="321"/>
      <c r="X36" s="252">
        <f>$S$35*X30</f>
        <v>1394.0755200000001</v>
      </c>
      <c r="Y36" s="321">
        <f>$S$35*Y30</f>
        <v>2686.08</v>
      </c>
      <c r="Z36" s="321"/>
      <c r="AA36" s="321">
        <f>$S$35*AA30</f>
        <v>839.4</v>
      </c>
      <c r="AB36" s="321"/>
      <c r="AC36" s="321">
        <f>$S$35*AC30</f>
        <v>268.608</v>
      </c>
      <c r="AD36" s="321"/>
      <c r="AE36" s="252">
        <f>$S$35*AE30</f>
        <v>101.39952</v>
      </c>
      <c r="AF36" s="321">
        <f>$S$35*AF30</f>
        <v>83.94</v>
      </c>
      <c r="AG36" s="321"/>
    </row>
    <row r="37" spans="1:33" ht="29.25" customHeight="1" x14ac:dyDescent="0.2">
      <c r="T37" s="57"/>
    </row>
    <row r="38" spans="1:33" ht="15" x14ac:dyDescent="0.2">
      <c r="R38" s="58"/>
      <c r="S38" s="2"/>
      <c r="T38" s="56"/>
    </row>
    <row r="39" spans="1:33" ht="15" x14ac:dyDescent="0.2">
      <c r="R39" s="58"/>
      <c r="S39" s="2"/>
      <c r="T39" s="56"/>
    </row>
    <row r="40" spans="1:33" ht="15" x14ac:dyDescent="0.2">
      <c r="R40" s="58"/>
      <c r="S40" s="2"/>
      <c r="T40" s="56"/>
    </row>
    <row r="41" spans="1:33" ht="15" x14ac:dyDescent="0.2">
      <c r="R41" s="58"/>
      <c r="S41" s="2"/>
      <c r="T41" s="56"/>
    </row>
    <row r="42" spans="1:33" ht="15" x14ac:dyDescent="0.2">
      <c r="R42" s="58"/>
      <c r="S42" s="2"/>
      <c r="T42" s="56"/>
    </row>
    <row r="43" spans="1:33" ht="15" x14ac:dyDescent="0.2">
      <c r="R43" s="58"/>
      <c r="S43" s="2"/>
      <c r="T43" s="56"/>
    </row>
    <row r="44" spans="1:33" ht="15" x14ac:dyDescent="0.2">
      <c r="R44" s="58"/>
      <c r="S44" s="2"/>
      <c r="T44" s="56"/>
    </row>
    <row r="45" spans="1:33" ht="15" x14ac:dyDescent="0.2">
      <c r="R45" s="58"/>
      <c r="S45" s="2"/>
      <c r="T45" s="56"/>
    </row>
    <row r="46" spans="1:33" ht="15" x14ac:dyDescent="0.2">
      <c r="R46" s="58"/>
      <c r="S46" s="2"/>
      <c r="T46" s="56"/>
    </row>
    <row r="47" spans="1:33" ht="15" x14ac:dyDescent="0.2">
      <c r="R47" s="58"/>
      <c r="S47" s="2"/>
      <c r="T47" s="56"/>
    </row>
    <row r="48" spans="1:33" ht="15" x14ac:dyDescent="0.2">
      <c r="R48" s="58"/>
      <c r="S48" s="2"/>
      <c r="T48" s="56"/>
    </row>
  </sheetData>
  <mergeCells count="109">
    <mergeCell ref="S26:T26"/>
    <mergeCell ref="V26:W26"/>
    <mergeCell ref="Y26:Z26"/>
    <mergeCell ref="V36:W36"/>
    <mergeCell ref="Y36:Z36"/>
    <mergeCell ref="AA36:AB36"/>
    <mergeCell ref="AC36:AD36"/>
    <mergeCell ref="AF36:AG36"/>
    <mergeCell ref="V31:W31"/>
    <mergeCell ref="Y31:Z31"/>
    <mergeCell ref="AA31:AB31"/>
    <mergeCell ref="AC31:AD31"/>
    <mergeCell ref="AF31:AG31"/>
    <mergeCell ref="Y28:Z28"/>
    <mergeCell ref="Y29:Z29"/>
    <mergeCell ref="AA29:AB29"/>
    <mergeCell ref="AC29:AD29"/>
    <mergeCell ref="AF29:AG29"/>
    <mergeCell ref="S30:T30"/>
    <mergeCell ref="V30:W30"/>
    <mergeCell ref="Y30:Z30"/>
    <mergeCell ref="AA30:AB30"/>
    <mergeCell ref="AC30:AD30"/>
    <mergeCell ref="AF30:AG30"/>
    <mergeCell ref="S9:S10"/>
    <mergeCell ref="T9:T10"/>
    <mergeCell ref="U9:AG9"/>
    <mergeCell ref="U10:AG10"/>
    <mergeCell ref="V25:W25"/>
    <mergeCell ref="Y25:Z25"/>
    <mergeCell ref="AA25:AB25"/>
    <mergeCell ref="AC25:AD25"/>
    <mergeCell ref="AF25:AG25"/>
    <mergeCell ref="S16:AG16"/>
    <mergeCell ref="S19:AG19"/>
    <mergeCell ref="S17:AG17"/>
    <mergeCell ref="N1:O2"/>
    <mergeCell ref="E8:F8"/>
    <mergeCell ref="H8:I8"/>
    <mergeCell ref="J8:K8"/>
    <mergeCell ref="L8:M8"/>
    <mergeCell ref="O8:P8"/>
    <mergeCell ref="AE1:AF2"/>
    <mergeCell ref="V8:W8"/>
    <mergeCell ref="Y8:Z8"/>
    <mergeCell ref="AA8:AB8"/>
    <mergeCell ref="AC8:AD8"/>
    <mergeCell ref="AF8:AG8"/>
    <mergeCell ref="B28:C28"/>
    <mergeCell ref="H28:I28"/>
    <mergeCell ref="B26:C26"/>
    <mergeCell ref="E26:F26"/>
    <mergeCell ref="H26:I26"/>
    <mergeCell ref="J26:K26"/>
    <mergeCell ref="L26:M26"/>
    <mergeCell ref="O26:P26"/>
    <mergeCell ref="B9:B10"/>
    <mergeCell ref="C9:C10"/>
    <mergeCell ref="D9:P9"/>
    <mergeCell ref="D10:P10"/>
    <mergeCell ref="E25:F25"/>
    <mergeCell ref="H25:I25"/>
    <mergeCell ref="J25:K25"/>
    <mergeCell ref="L25:M25"/>
    <mergeCell ref="O25:P25"/>
    <mergeCell ref="H27:I27"/>
    <mergeCell ref="J27:K27"/>
    <mergeCell ref="L27:M27"/>
    <mergeCell ref="O27:P27"/>
    <mergeCell ref="B32:C32"/>
    <mergeCell ref="E32:F32"/>
    <mergeCell ref="H32:I32"/>
    <mergeCell ref="J32:K32"/>
    <mergeCell ref="L32:M32"/>
    <mergeCell ref="H29:I29"/>
    <mergeCell ref="J29:K29"/>
    <mergeCell ref="L29:M29"/>
    <mergeCell ref="O29:P29"/>
    <mergeCell ref="B30:C30"/>
    <mergeCell ref="E30:F30"/>
    <mergeCell ref="H30:I30"/>
    <mergeCell ref="J30:K30"/>
    <mergeCell ref="L30:M30"/>
    <mergeCell ref="O30:P30"/>
    <mergeCell ref="O32:P32"/>
    <mergeCell ref="AA26:AB26"/>
    <mergeCell ref="AC26:AD26"/>
    <mergeCell ref="AF26:AG26"/>
    <mergeCell ref="Y27:Z27"/>
    <mergeCell ref="AA27:AB27"/>
    <mergeCell ref="E36:F36"/>
    <mergeCell ref="H36:I36"/>
    <mergeCell ref="J36:K36"/>
    <mergeCell ref="L36:M36"/>
    <mergeCell ref="O36:P36"/>
    <mergeCell ref="E31:F31"/>
    <mergeCell ref="H31:I31"/>
    <mergeCell ref="J31:K31"/>
    <mergeCell ref="L31:M31"/>
    <mergeCell ref="O31:P31"/>
    <mergeCell ref="S32:T32"/>
    <mergeCell ref="V32:W32"/>
    <mergeCell ref="Y32:Z32"/>
    <mergeCell ref="AA32:AB32"/>
    <mergeCell ref="AC32:AD32"/>
    <mergeCell ref="AF32:AG32"/>
    <mergeCell ref="AC27:AD27"/>
    <mergeCell ref="AF27:AG27"/>
    <mergeCell ref="S28:T28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37"/>
  <sheetViews>
    <sheetView zoomScale="90" zoomScaleNormal="90" workbookViewId="0">
      <selection activeCell="C35" sqref="C35"/>
    </sheetView>
  </sheetViews>
  <sheetFormatPr defaultRowHeight="12.75" x14ac:dyDescent="0.2"/>
  <cols>
    <col min="1" max="1" width="2.7109375" style="2" customWidth="1"/>
    <col min="2" max="3" width="13" style="2" customWidth="1"/>
    <col min="4" max="4" width="10.7109375" style="2" customWidth="1"/>
    <col min="5" max="5" width="5.7109375" style="19" customWidth="1"/>
    <col min="6" max="6" width="5.7109375" style="2" customWidth="1"/>
    <col min="7" max="7" width="8.7109375" style="2" customWidth="1"/>
    <col min="8" max="13" width="5.7109375" style="2" customWidth="1"/>
    <col min="14" max="14" width="14.140625" style="2" customWidth="1"/>
    <col min="15" max="15" width="10.7109375" style="2" customWidth="1"/>
    <col min="16" max="17" width="5.7109375" style="2" customWidth="1"/>
    <col min="18" max="19" width="2.7109375" style="2" customWidth="1"/>
    <col min="20" max="21" width="13" style="2" customWidth="1"/>
    <col min="22" max="22" width="10.7109375" style="2" customWidth="1"/>
    <col min="23" max="23" width="5.7109375" style="19" customWidth="1"/>
    <col min="24" max="24" width="5.7109375" style="2" customWidth="1"/>
    <col min="25" max="25" width="8.7109375" style="2" customWidth="1"/>
    <col min="26" max="31" width="5.7109375" style="2" customWidth="1"/>
    <col min="32" max="32" width="14.140625" style="2" customWidth="1"/>
    <col min="33" max="33" width="10.7109375" style="2" customWidth="1"/>
    <col min="34" max="35" width="5.7109375" style="2" customWidth="1"/>
    <col min="36" max="36" width="2.7109375" style="2" customWidth="1"/>
  </cols>
  <sheetData>
    <row r="1" spans="2:36" ht="24.95" customHeight="1" x14ac:dyDescent="0.25">
      <c r="D1" s="55" t="s">
        <v>24</v>
      </c>
      <c r="E1" s="18"/>
      <c r="N1" s="322" t="s">
        <v>25</v>
      </c>
      <c r="O1" s="322"/>
      <c r="P1" s="322"/>
      <c r="Q1" s="82"/>
      <c r="V1" s="55" t="s">
        <v>24</v>
      </c>
      <c r="W1" s="18"/>
      <c r="AF1" s="322" t="s">
        <v>25</v>
      </c>
      <c r="AG1" s="322"/>
      <c r="AH1" s="322"/>
      <c r="AI1" s="82"/>
    </row>
    <row r="2" spans="2:36" ht="16.5" thickBot="1" x14ac:dyDescent="0.3">
      <c r="D2" s="55" t="s">
        <v>1</v>
      </c>
      <c r="E2" s="18"/>
      <c r="N2" s="322"/>
      <c r="O2" s="322"/>
      <c r="P2" s="322"/>
      <c r="Q2" s="82"/>
      <c r="V2" s="55" t="s">
        <v>1</v>
      </c>
      <c r="W2" s="18"/>
      <c r="AF2" s="322"/>
      <c r="AG2" s="322"/>
      <c r="AH2" s="322"/>
      <c r="AI2" s="82"/>
    </row>
    <row r="3" spans="2:36" ht="16.5" thickBot="1" x14ac:dyDescent="0.3">
      <c r="D3" s="55" t="s">
        <v>2</v>
      </c>
      <c r="E3" s="18"/>
      <c r="G3" s="341">
        <v>3</v>
      </c>
      <c r="H3" s="342"/>
      <c r="V3" s="55" t="s">
        <v>2</v>
      </c>
      <c r="W3" s="18"/>
      <c r="Y3" s="341">
        <v>2</v>
      </c>
      <c r="Z3" s="342"/>
    </row>
    <row r="4" spans="2:36" ht="16.5" thickBot="1" x14ac:dyDescent="0.3">
      <c r="D4" s="55" t="s">
        <v>3</v>
      </c>
      <c r="E4" s="18"/>
      <c r="G4" s="341" t="s">
        <v>40</v>
      </c>
      <c r="H4" s="342"/>
      <c r="V4" s="55" t="s">
        <v>3</v>
      </c>
      <c r="W4" s="18"/>
      <c r="Y4" s="341" t="s">
        <v>40</v>
      </c>
      <c r="Z4" s="342"/>
    </row>
    <row r="5" spans="2:36" ht="16.5" thickBot="1" x14ac:dyDescent="0.3">
      <c r="D5" s="55" t="s">
        <v>27</v>
      </c>
      <c r="E5" s="18"/>
      <c r="G5" s="341" t="s">
        <v>28</v>
      </c>
      <c r="H5" s="342"/>
      <c r="V5" s="55" t="s">
        <v>27</v>
      </c>
      <c r="W5" s="18"/>
      <c r="Y5" s="341" t="s">
        <v>28</v>
      </c>
      <c r="Z5" s="342"/>
    </row>
    <row r="6" spans="2:36" ht="16.5" thickBot="1" x14ac:dyDescent="0.3">
      <c r="D6" s="55" t="s">
        <v>29</v>
      </c>
      <c r="E6" s="18"/>
      <c r="G6" s="343">
        <v>41988</v>
      </c>
      <c r="H6" s="344"/>
      <c r="V6" s="55" t="s">
        <v>29</v>
      </c>
      <c r="W6" s="18"/>
      <c r="Y6" s="343">
        <v>41988</v>
      </c>
      <c r="Z6" s="344"/>
    </row>
    <row r="7" spans="2:36" ht="13.5" thickBot="1" x14ac:dyDescent="0.25"/>
    <row r="8" spans="2:36" s="1" customFormat="1" ht="67.5" customHeight="1" thickBot="1" x14ac:dyDescent="0.25">
      <c r="B8" s="85" t="s">
        <v>30</v>
      </c>
      <c r="C8" s="5" t="s">
        <v>31</v>
      </c>
      <c r="D8" s="76" t="s">
        <v>32</v>
      </c>
      <c r="E8" s="308" t="s">
        <v>7</v>
      </c>
      <c r="F8" s="315"/>
      <c r="G8" s="8" t="s">
        <v>8</v>
      </c>
      <c r="H8" s="308" t="s">
        <v>9</v>
      </c>
      <c r="I8" s="315"/>
      <c r="J8" s="308" t="s">
        <v>10</v>
      </c>
      <c r="K8" s="315"/>
      <c r="L8" s="308" t="s">
        <v>11</v>
      </c>
      <c r="M8" s="315"/>
      <c r="N8" s="7" t="s">
        <v>12</v>
      </c>
      <c r="O8" s="7" t="s">
        <v>41</v>
      </c>
      <c r="P8" s="308" t="s">
        <v>13</v>
      </c>
      <c r="Q8" s="309"/>
      <c r="T8" s="85" t="s">
        <v>30</v>
      </c>
      <c r="U8" s="5" t="s">
        <v>31</v>
      </c>
      <c r="V8" s="76" t="s">
        <v>32</v>
      </c>
      <c r="W8" s="308" t="s">
        <v>7</v>
      </c>
      <c r="X8" s="315"/>
      <c r="Y8" s="8" t="s">
        <v>8</v>
      </c>
      <c r="Z8" s="308" t="s">
        <v>9</v>
      </c>
      <c r="AA8" s="315"/>
      <c r="AB8" s="308" t="s">
        <v>10</v>
      </c>
      <c r="AC8" s="315"/>
      <c r="AD8" s="308" t="s">
        <v>11</v>
      </c>
      <c r="AE8" s="315"/>
      <c r="AF8" s="7" t="s">
        <v>12</v>
      </c>
      <c r="AG8" s="7" t="s">
        <v>41</v>
      </c>
      <c r="AH8" s="308" t="s">
        <v>13</v>
      </c>
      <c r="AI8" s="309"/>
    </row>
    <row r="9" spans="2:36" s="1" customFormat="1" ht="15.75" customHeight="1" x14ac:dyDescent="0.2">
      <c r="B9" s="334"/>
      <c r="C9" s="334"/>
      <c r="D9" s="323" t="s">
        <v>33</v>
      </c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5"/>
      <c r="T9" s="334"/>
      <c r="U9" s="334"/>
      <c r="V9" s="323" t="s">
        <v>33</v>
      </c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5"/>
    </row>
    <row r="10" spans="2:36" s="1" customFormat="1" ht="13.5" thickBot="1" x14ac:dyDescent="0.25">
      <c r="B10" s="335"/>
      <c r="C10" s="335"/>
      <c r="D10" s="329" t="s">
        <v>34</v>
      </c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1"/>
      <c r="T10" s="335"/>
      <c r="U10" s="335"/>
      <c r="V10" s="329" t="s">
        <v>34</v>
      </c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1"/>
    </row>
    <row r="11" spans="2:36" x14ac:dyDescent="0.2">
      <c r="B11" s="143">
        <v>41731</v>
      </c>
      <c r="C11" s="143">
        <v>41744</v>
      </c>
      <c r="D11" s="222">
        <v>14</v>
      </c>
      <c r="E11" s="161"/>
      <c r="F11" s="218">
        <v>6</v>
      </c>
      <c r="G11" s="182">
        <v>7.46</v>
      </c>
      <c r="H11" s="161"/>
      <c r="I11" s="218">
        <v>59</v>
      </c>
      <c r="J11" s="157" t="s">
        <v>14</v>
      </c>
      <c r="K11" s="218">
        <v>5</v>
      </c>
      <c r="L11" s="161"/>
      <c r="M11" s="218">
        <v>0.8</v>
      </c>
      <c r="N11" s="182">
        <v>0.81</v>
      </c>
      <c r="O11" s="182"/>
      <c r="P11" s="157"/>
      <c r="Q11" s="206">
        <v>0.6</v>
      </c>
      <c r="R11" s="225"/>
      <c r="T11" s="143"/>
      <c r="U11" s="143"/>
      <c r="V11" s="222"/>
      <c r="W11" s="161"/>
      <c r="X11" s="218"/>
      <c r="Y11" s="182"/>
      <c r="Z11" s="161"/>
      <c r="AA11" s="218"/>
      <c r="AB11" s="157"/>
      <c r="AC11" s="218"/>
      <c r="AD11" s="161"/>
      <c r="AE11" s="218"/>
      <c r="AF11" s="182"/>
      <c r="AG11" s="182"/>
      <c r="AH11" s="157"/>
      <c r="AI11" s="206"/>
      <c r="AJ11" s="225"/>
    </row>
    <row r="12" spans="2:36" x14ac:dyDescent="0.2">
      <c r="B12" s="139">
        <v>41771</v>
      </c>
      <c r="C12" s="140">
        <v>41782</v>
      </c>
      <c r="D12" s="180">
        <v>8</v>
      </c>
      <c r="E12" s="149"/>
      <c r="F12" s="207">
        <v>3</v>
      </c>
      <c r="G12" s="155">
        <v>7.6</v>
      </c>
      <c r="H12" s="149" t="s">
        <v>38</v>
      </c>
      <c r="I12" s="207">
        <v>2</v>
      </c>
      <c r="J12" s="149" t="s">
        <v>14</v>
      </c>
      <c r="K12" s="207">
        <v>5</v>
      </c>
      <c r="L12" s="151"/>
      <c r="M12" s="207">
        <v>1.7</v>
      </c>
      <c r="N12" s="155">
        <v>0.22</v>
      </c>
      <c r="O12" s="155"/>
      <c r="P12" s="150" t="s">
        <v>14</v>
      </c>
      <c r="Q12" s="209">
        <v>0.5</v>
      </c>
      <c r="R12" s="225"/>
      <c r="T12" s="139">
        <v>41771</v>
      </c>
      <c r="U12" s="140">
        <v>41782</v>
      </c>
      <c r="V12" s="180">
        <v>7</v>
      </c>
      <c r="W12" s="149"/>
      <c r="X12" s="207">
        <v>3</v>
      </c>
      <c r="Y12" s="155">
        <v>7.62</v>
      </c>
      <c r="Z12" s="149" t="s">
        <v>38</v>
      </c>
      <c r="AA12" s="207">
        <v>4</v>
      </c>
      <c r="AB12" s="149" t="s">
        <v>14</v>
      </c>
      <c r="AC12" s="207">
        <v>5</v>
      </c>
      <c r="AD12" s="151"/>
      <c r="AE12" s="207">
        <v>2.2000000000000002</v>
      </c>
      <c r="AF12" s="155">
        <v>0.11</v>
      </c>
      <c r="AG12" s="155"/>
      <c r="AH12" s="150" t="s">
        <v>14</v>
      </c>
      <c r="AI12" s="209">
        <v>0.5</v>
      </c>
      <c r="AJ12" s="225"/>
    </row>
    <row r="13" spans="2:36" x14ac:dyDescent="0.2">
      <c r="B13" s="139">
        <v>41787</v>
      </c>
      <c r="C13" s="140">
        <v>41802</v>
      </c>
      <c r="D13" s="180">
        <v>13</v>
      </c>
      <c r="E13" s="149"/>
      <c r="F13" s="207">
        <v>2</v>
      </c>
      <c r="G13" s="155">
        <v>7.78</v>
      </c>
      <c r="H13" s="149" t="s">
        <v>38</v>
      </c>
      <c r="I13" s="207">
        <v>1</v>
      </c>
      <c r="J13" s="150" t="s">
        <v>14</v>
      </c>
      <c r="K13" s="208">
        <v>5</v>
      </c>
      <c r="L13" s="151"/>
      <c r="M13" s="207">
        <v>1.2</v>
      </c>
      <c r="N13" s="155">
        <v>0.09</v>
      </c>
      <c r="O13" s="155"/>
      <c r="P13" s="150" t="s">
        <v>14</v>
      </c>
      <c r="Q13" s="209">
        <v>0.5</v>
      </c>
      <c r="R13" s="225"/>
      <c r="T13" s="139"/>
      <c r="U13" s="140"/>
      <c r="V13" s="180"/>
      <c r="W13" s="149"/>
      <c r="X13" s="207"/>
      <c r="Y13" s="155"/>
      <c r="Z13" s="149"/>
      <c r="AA13" s="207"/>
      <c r="AB13" s="150"/>
      <c r="AC13" s="208"/>
      <c r="AD13" s="151"/>
      <c r="AE13" s="207"/>
      <c r="AF13" s="155"/>
      <c r="AG13" s="155"/>
      <c r="AH13" s="150"/>
      <c r="AI13" s="209"/>
      <c r="AJ13" s="225"/>
    </row>
    <row r="14" spans="2:36" x14ac:dyDescent="0.2">
      <c r="B14" s="139">
        <v>41801</v>
      </c>
      <c r="C14" s="140">
        <v>41815</v>
      </c>
      <c r="D14" s="180">
        <v>10</v>
      </c>
      <c r="E14" s="149"/>
      <c r="F14" s="207">
        <v>2</v>
      </c>
      <c r="G14" s="155">
        <v>7.83</v>
      </c>
      <c r="H14" s="149"/>
      <c r="I14" s="207">
        <v>10</v>
      </c>
      <c r="J14" s="150" t="s">
        <v>14</v>
      </c>
      <c r="K14" s="208">
        <v>5</v>
      </c>
      <c r="L14" s="151"/>
      <c r="M14" s="207">
        <v>1.1000000000000001</v>
      </c>
      <c r="N14" s="155">
        <v>0.77</v>
      </c>
      <c r="O14" s="155">
        <v>0.25</v>
      </c>
      <c r="P14" s="149" t="s">
        <v>14</v>
      </c>
      <c r="Q14" s="210">
        <v>0.5</v>
      </c>
      <c r="R14" s="225"/>
      <c r="T14" s="139">
        <v>41801</v>
      </c>
      <c r="U14" s="140">
        <v>41815</v>
      </c>
      <c r="V14" s="180">
        <v>8</v>
      </c>
      <c r="W14" s="149"/>
      <c r="X14" s="207">
        <v>3</v>
      </c>
      <c r="Y14" s="155">
        <v>8.01</v>
      </c>
      <c r="Z14" s="149"/>
      <c r="AA14" s="207">
        <v>10</v>
      </c>
      <c r="AB14" s="150" t="s">
        <v>14</v>
      </c>
      <c r="AC14" s="208">
        <v>5</v>
      </c>
      <c r="AD14" s="151"/>
      <c r="AE14" s="207">
        <v>1.6</v>
      </c>
      <c r="AF14" s="155">
        <v>0.14000000000000001</v>
      </c>
      <c r="AG14" s="155">
        <v>0.25</v>
      </c>
      <c r="AH14" s="149" t="s">
        <v>14</v>
      </c>
      <c r="AI14" s="210">
        <v>0.5</v>
      </c>
      <c r="AJ14" s="225"/>
    </row>
    <row r="15" spans="2:36" x14ac:dyDescent="0.2">
      <c r="B15" s="141">
        <v>41836</v>
      </c>
      <c r="C15" s="142">
        <v>41850</v>
      </c>
      <c r="D15" s="192">
        <v>9</v>
      </c>
      <c r="E15" s="153" t="s">
        <v>14</v>
      </c>
      <c r="F15" s="211">
        <v>1</v>
      </c>
      <c r="G15" s="173">
        <v>7.75</v>
      </c>
      <c r="H15" s="153" t="s">
        <v>14</v>
      </c>
      <c r="I15" s="211">
        <v>1</v>
      </c>
      <c r="J15" s="153" t="s">
        <v>14</v>
      </c>
      <c r="K15" s="211">
        <v>5</v>
      </c>
      <c r="L15" s="194"/>
      <c r="M15" s="211">
        <v>1.8</v>
      </c>
      <c r="N15" s="173">
        <v>0.09</v>
      </c>
      <c r="O15" s="173"/>
      <c r="P15" s="154" t="s">
        <v>14</v>
      </c>
      <c r="Q15" s="212">
        <v>0.5</v>
      </c>
      <c r="R15" s="225"/>
      <c r="T15" s="141"/>
      <c r="U15" s="142"/>
      <c r="V15" s="192"/>
      <c r="W15" s="153"/>
      <c r="X15" s="211"/>
      <c r="Y15" s="173"/>
      <c r="Z15" s="153"/>
      <c r="AA15" s="211"/>
      <c r="AB15" s="153"/>
      <c r="AC15" s="211"/>
      <c r="AD15" s="194"/>
      <c r="AE15" s="211"/>
      <c r="AF15" s="173"/>
      <c r="AG15" s="173"/>
      <c r="AH15" s="154"/>
      <c r="AI15" s="212"/>
      <c r="AJ15" s="225"/>
    </row>
    <row r="16" spans="2:36" x14ac:dyDescent="0.2">
      <c r="B16" s="143">
        <v>41870</v>
      </c>
      <c r="C16" s="144">
        <v>41885</v>
      </c>
      <c r="D16" s="181">
        <v>7</v>
      </c>
      <c r="E16" s="156"/>
      <c r="F16" s="186">
        <v>1</v>
      </c>
      <c r="G16" s="174">
        <v>7.79</v>
      </c>
      <c r="H16" s="156"/>
      <c r="I16" s="186">
        <v>13</v>
      </c>
      <c r="J16" s="156" t="s">
        <v>14</v>
      </c>
      <c r="K16" s="186">
        <v>5</v>
      </c>
      <c r="L16" s="171"/>
      <c r="M16" s="186">
        <v>0.98</v>
      </c>
      <c r="N16" s="174">
        <v>0.09</v>
      </c>
      <c r="O16" s="174"/>
      <c r="P16" s="156" t="s">
        <v>14</v>
      </c>
      <c r="Q16" s="206">
        <v>0.5</v>
      </c>
      <c r="R16" s="225"/>
      <c r="T16" s="143">
        <v>41870</v>
      </c>
      <c r="U16" s="144">
        <v>41885</v>
      </c>
      <c r="V16" s="181">
        <v>8</v>
      </c>
      <c r="W16" s="156"/>
      <c r="X16" s="186">
        <v>5</v>
      </c>
      <c r="Y16" s="174">
        <v>7.78</v>
      </c>
      <c r="Z16" s="156" t="s">
        <v>38</v>
      </c>
      <c r="AA16" s="186">
        <v>3</v>
      </c>
      <c r="AB16" s="156" t="s">
        <v>14</v>
      </c>
      <c r="AC16" s="186">
        <v>5</v>
      </c>
      <c r="AD16" s="171"/>
      <c r="AE16" s="186">
        <v>0.9</v>
      </c>
      <c r="AF16" s="174">
        <v>0.09</v>
      </c>
      <c r="AG16" s="174">
        <v>0.2</v>
      </c>
      <c r="AH16" s="156" t="s">
        <v>14</v>
      </c>
      <c r="AI16" s="206">
        <v>0.5</v>
      </c>
      <c r="AJ16" s="225"/>
    </row>
    <row r="17" spans="2:36" x14ac:dyDescent="0.2">
      <c r="B17" s="143">
        <v>41912</v>
      </c>
      <c r="C17" s="144">
        <v>41928</v>
      </c>
      <c r="D17" s="181">
        <v>9</v>
      </c>
      <c r="E17" s="156"/>
      <c r="F17" s="186">
        <v>5</v>
      </c>
      <c r="G17" s="174">
        <v>7.48</v>
      </c>
      <c r="H17" s="156" t="s">
        <v>14</v>
      </c>
      <c r="I17" s="186">
        <v>1</v>
      </c>
      <c r="J17" s="156" t="s">
        <v>14</v>
      </c>
      <c r="K17" s="186">
        <v>5</v>
      </c>
      <c r="L17" s="171"/>
      <c r="M17" s="186">
        <v>0.8</v>
      </c>
      <c r="N17" s="174">
        <v>0.36</v>
      </c>
      <c r="O17" s="174"/>
      <c r="P17" s="156" t="s">
        <v>14</v>
      </c>
      <c r="Q17" s="206">
        <v>0.5</v>
      </c>
      <c r="R17" s="225"/>
      <c r="T17" s="143"/>
      <c r="U17" s="144"/>
      <c r="V17" s="181"/>
      <c r="W17" s="156"/>
      <c r="X17" s="186"/>
      <c r="Y17" s="174"/>
      <c r="Z17" s="156"/>
      <c r="AA17" s="186"/>
      <c r="AB17" s="156"/>
      <c r="AC17" s="186"/>
      <c r="AD17" s="171"/>
      <c r="AE17" s="186"/>
      <c r="AF17" s="174"/>
      <c r="AG17" s="174"/>
      <c r="AH17" s="156"/>
      <c r="AI17" s="206"/>
      <c r="AJ17" s="225"/>
    </row>
    <row r="18" spans="2:36" x14ac:dyDescent="0.2">
      <c r="B18" s="145">
        <v>41940</v>
      </c>
      <c r="C18" s="146">
        <v>41955</v>
      </c>
      <c r="D18" s="213">
        <v>10</v>
      </c>
      <c r="E18" s="159"/>
      <c r="F18" s="214">
        <v>3</v>
      </c>
      <c r="G18" s="175">
        <v>7.91</v>
      </c>
      <c r="H18" s="159" t="s">
        <v>38</v>
      </c>
      <c r="I18" s="214">
        <v>1200</v>
      </c>
      <c r="J18" s="159" t="s">
        <v>14</v>
      </c>
      <c r="K18" s="214">
        <v>5</v>
      </c>
      <c r="L18" s="215"/>
      <c r="M18" s="214">
        <v>1.6</v>
      </c>
      <c r="N18" s="175">
        <v>0.28000000000000003</v>
      </c>
      <c r="O18" s="175"/>
      <c r="P18" s="159" t="s">
        <v>14</v>
      </c>
      <c r="Q18" s="216">
        <v>0.5</v>
      </c>
      <c r="R18" s="225"/>
      <c r="T18" s="145">
        <v>41940</v>
      </c>
      <c r="U18" s="146">
        <v>41955</v>
      </c>
      <c r="V18" s="213">
        <v>12</v>
      </c>
      <c r="W18" s="159"/>
      <c r="X18" s="214">
        <v>4</v>
      </c>
      <c r="Y18" s="175">
        <v>7.74</v>
      </c>
      <c r="Z18" s="159" t="s">
        <v>14</v>
      </c>
      <c r="AA18" s="214">
        <v>1</v>
      </c>
      <c r="AB18" s="159" t="s">
        <v>14</v>
      </c>
      <c r="AC18" s="214">
        <v>5</v>
      </c>
      <c r="AD18" s="215"/>
      <c r="AE18" s="214">
        <v>2.1</v>
      </c>
      <c r="AF18" s="175">
        <v>0.35</v>
      </c>
      <c r="AG18" s="175">
        <v>0.3</v>
      </c>
      <c r="AH18" s="159" t="s">
        <v>14</v>
      </c>
      <c r="AI18" s="216">
        <v>0.5</v>
      </c>
      <c r="AJ18" s="225"/>
    </row>
    <row r="19" spans="2:36" x14ac:dyDescent="0.2">
      <c r="B19" s="143">
        <v>41968</v>
      </c>
      <c r="C19" s="143">
        <v>41985</v>
      </c>
      <c r="D19" s="217">
        <v>12</v>
      </c>
      <c r="E19" s="161"/>
      <c r="F19" s="218">
        <v>6</v>
      </c>
      <c r="G19" s="182">
        <v>7.91</v>
      </c>
      <c r="H19" s="161"/>
      <c r="I19" s="218">
        <v>39</v>
      </c>
      <c r="J19" s="157" t="s">
        <v>14</v>
      </c>
      <c r="K19" s="218">
        <v>5</v>
      </c>
      <c r="L19" s="161"/>
      <c r="M19" s="218">
        <v>0.5</v>
      </c>
      <c r="N19" s="182">
        <v>0.91</v>
      </c>
      <c r="O19" s="182"/>
      <c r="P19" s="157" t="s">
        <v>14</v>
      </c>
      <c r="Q19" s="206">
        <v>0.5</v>
      </c>
      <c r="R19" s="225"/>
      <c r="T19" s="143"/>
      <c r="U19" s="143"/>
      <c r="V19" s="217"/>
      <c r="W19" s="161"/>
      <c r="X19" s="218"/>
      <c r="Y19" s="182"/>
      <c r="Z19" s="161"/>
      <c r="AA19" s="218"/>
      <c r="AB19" s="157"/>
      <c r="AC19" s="218"/>
      <c r="AD19" s="161"/>
      <c r="AE19" s="218"/>
      <c r="AF19" s="182"/>
      <c r="AG19" s="182"/>
      <c r="AH19" s="157"/>
      <c r="AI19" s="206"/>
      <c r="AJ19" s="225"/>
    </row>
    <row r="20" spans="2:36" x14ac:dyDescent="0.2">
      <c r="B20" s="147">
        <v>41983</v>
      </c>
      <c r="C20" s="147">
        <v>42006</v>
      </c>
      <c r="D20" s="219">
        <v>11</v>
      </c>
      <c r="E20" s="184"/>
      <c r="F20" s="220">
        <v>4</v>
      </c>
      <c r="G20" s="185">
        <v>7.65</v>
      </c>
      <c r="H20" s="184" t="s">
        <v>38</v>
      </c>
      <c r="I20" s="220">
        <v>9</v>
      </c>
      <c r="J20" s="160" t="s">
        <v>14</v>
      </c>
      <c r="K20" s="220">
        <v>5</v>
      </c>
      <c r="L20" s="184"/>
      <c r="M20" s="220">
        <v>3.3</v>
      </c>
      <c r="N20" s="185">
        <v>4.7</v>
      </c>
      <c r="O20" s="185"/>
      <c r="P20" s="160" t="s">
        <v>14</v>
      </c>
      <c r="Q20" s="221">
        <v>0.5</v>
      </c>
      <c r="R20" s="225"/>
      <c r="T20" s="147">
        <v>41983</v>
      </c>
      <c r="U20" s="147">
        <v>42006</v>
      </c>
      <c r="V20" s="219">
        <v>10</v>
      </c>
      <c r="W20" s="184"/>
      <c r="X20" s="220">
        <v>4</v>
      </c>
      <c r="Y20" s="185">
        <v>7.55</v>
      </c>
      <c r="Z20" s="184" t="s">
        <v>38</v>
      </c>
      <c r="AA20" s="220">
        <v>8</v>
      </c>
      <c r="AB20" s="160" t="s">
        <v>14</v>
      </c>
      <c r="AC20" s="220">
        <v>5</v>
      </c>
      <c r="AD20" s="184"/>
      <c r="AE20" s="220">
        <v>2.1</v>
      </c>
      <c r="AF20" s="185">
        <v>3.2</v>
      </c>
      <c r="AG20" s="185">
        <v>0.2</v>
      </c>
      <c r="AH20" s="160" t="s">
        <v>14</v>
      </c>
      <c r="AI20" s="221">
        <v>0.5</v>
      </c>
      <c r="AJ20" s="225"/>
    </row>
    <row r="21" spans="2:36" x14ac:dyDescent="0.2">
      <c r="B21" s="143">
        <v>42024</v>
      </c>
      <c r="C21" s="143">
        <v>42040</v>
      </c>
      <c r="D21" s="222">
        <v>9</v>
      </c>
      <c r="E21" s="161"/>
      <c r="F21" s="218">
        <v>8</v>
      </c>
      <c r="G21" s="182">
        <v>7.7</v>
      </c>
      <c r="H21" s="161" t="s">
        <v>14</v>
      </c>
      <c r="I21" s="218">
        <v>1</v>
      </c>
      <c r="J21" s="157" t="s">
        <v>14</v>
      </c>
      <c r="K21" s="218">
        <v>5</v>
      </c>
      <c r="L21" s="161"/>
      <c r="M21" s="218">
        <v>2</v>
      </c>
      <c r="N21" s="182">
        <v>0.56000000000000005</v>
      </c>
      <c r="O21" s="182"/>
      <c r="P21" s="157" t="s">
        <v>14</v>
      </c>
      <c r="Q21" s="206">
        <v>0.5</v>
      </c>
      <c r="R21" s="225"/>
      <c r="T21" s="143">
        <v>42024</v>
      </c>
      <c r="U21" s="143">
        <v>42040</v>
      </c>
      <c r="V21" s="222">
        <v>12</v>
      </c>
      <c r="W21" s="161"/>
      <c r="X21" s="218">
        <v>8</v>
      </c>
      <c r="Y21" s="182">
        <v>7.54</v>
      </c>
      <c r="Z21" s="161" t="s">
        <v>38</v>
      </c>
      <c r="AA21" s="218">
        <v>80</v>
      </c>
      <c r="AB21" s="157" t="s">
        <v>14</v>
      </c>
      <c r="AC21" s="218">
        <v>5</v>
      </c>
      <c r="AD21" s="161"/>
      <c r="AE21" s="218">
        <v>1.4</v>
      </c>
      <c r="AF21" s="182">
        <v>0.6</v>
      </c>
      <c r="AG21" s="182">
        <v>0.4</v>
      </c>
      <c r="AH21" s="157" t="s">
        <v>14</v>
      </c>
      <c r="AI21" s="206">
        <v>0.5</v>
      </c>
      <c r="AJ21" s="225"/>
    </row>
    <row r="22" spans="2:36" ht="13.5" thickBot="1" x14ac:dyDescent="0.25">
      <c r="B22" s="148">
        <v>42066</v>
      </c>
      <c r="C22" s="148">
        <v>42083</v>
      </c>
      <c r="D22" s="262">
        <v>11</v>
      </c>
      <c r="E22" s="263"/>
      <c r="F22" s="264">
        <v>5</v>
      </c>
      <c r="G22" s="265">
        <v>8.25</v>
      </c>
      <c r="H22" s="263" t="s">
        <v>38</v>
      </c>
      <c r="I22" s="264">
        <v>35</v>
      </c>
      <c r="J22" s="253" t="s">
        <v>14</v>
      </c>
      <c r="K22" s="264">
        <v>5</v>
      </c>
      <c r="L22" s="263" t="s">
        <v>14</v>
      </c>
      <c r="M22" s="264">
        <v>0.8</v>
      </c>
      <c r="N22" s="265">
        <v>0.63</v>
      </c>
      <c r="O22" s="265"/>
      <c r="P22" s="253" t="s">
        <v>14</v>
      </c>
      <c r="Q22" s="266">
        <v>0.5</v>
      </c>
      <c r="R22" s="225"/>
      <c r="T22" s="148">
        <v>42066</v>
      </c>
      <c r="U22" s="148">
        <v>42083</v>
      </c>
      <c r="V22" s="262">
        <v>12</v>
      </c>
      <c r="W22" s="263"/>
      <c r="X22" s="264">
        <v>4</v>
      </c>
      <c r="Y22" s="265">
        <v>8.0299999999999994</v>
      </c>
      <c r="Z22" s="263" t="s">
        <v>38</v>
      </c>
      <c r="AA22" s="264">
        <v>100</v>
      </c>
      <c r="AB22" s="253" t="s">
        <v>14</v>
      </c>
      <c r="AC22" s="264">
        <v>5</v>
      </c>
      <c r="AD22" s="263" t="s">
        <v>14</v>
      </c>
      <c r="AE22" s="264">
        <v>0.9</v>
      </c>
      <c r="AF22" s="265">
        <v>0.51</v>
      </c>
      <c r="AG22" s="265">
        <v>0.42</v>
      </c>
      <c r="AH22" s="253" t="s">
        <v>14</v>
      </c>
      <c r="AI22" s="266">
        <v>0.5</v>
      </c>
      <c r="AJ22" s="225"/>
    </row>
    <row r="23" spans="2:36" s="2" customFormat="1" x14ac:dyDescent="0.2"/>
    <row r="25" spans="2:36" s="2" customFormat="1" ht="13.5" customHeight="1" thickBot="1" x14ac:dyDescent="0.25">
      <c r="B25" s="225"/>
      <c r="C25" s="225"/>
      <c r="D25" s="225"/>
      <c r="E25" s="319"/>
      <c r="F25" s="319"/>
      <c r="G25" s="225"/>
      <c r="H25" s="319"/>
      <c r="I25" s="319"/>
      <c r="J25" s="319"/>
      <c r="K25" s="319"/>
      <c r="L25" s="319"/>
      <c r="M25" s="319"/>
      <c r="N25" s="225"/>
      <c r="O25" s="225"/>
      <c r="P25" s="319"/>
      <c r="Q25" s="319"/>
      <c r="T25" s="225"/>
      <c r="U25" s="225"/>
      <c r="V25" s="225"/>
      <c r="W25" s="319"/>
      <c r="X25" s="319"/>
      <c r="Y25" s="225"/>
      <c r="Z25" s="319"/>
      <c r="AA25" s="319"/>
      <c r="AB25" s="319"/>
      <c r="AC25" s="319"/>
      <c r="AD25" s="319"/>
      <c r="AE25" s="319"/>
      <c r="AF25" s="225"/>
      <c r="AG25" s="225"/>
      <c r="AH25" s="319"/>
      <c r="AI25" s="319"/>
    </row>
    <row r="26" spans="2:36" s="2" customFormat="1" ht="12.75" customHeight="1" x14ac:dyDescent="0.2">
      <c r="B26" s="336" t="s">
        <v>15</v>
      </c>
      <c r="C26" s="337"/>
      <c r="D26" s="41">
        <f>COUNT(D11:D22)</f>
        <v>12</v>
      </c>
      <c r="E26" s="310">
        <f>COUNT(F11:F22)</f>
        <v>12</v>
      </c>
      <c r="F26" s="316">
        <f>COUNT(F11:F22)</f>
        <v>12</v>
      </c>
      <c r="G26" s="41">
        <f>COUNT(G11:G22)</f>
        <v>12</v>
      </c>
      <c r="H26" s="310">
        <f>COUNT(I11:I22)</f>
        <v>12</v>
      </c>
      <c r="I26" s="316"/>
      <c r="J26" s="310">
        <f>COUNT(K11:K22)</f>
        <v>12</v>
      </c>
      <c r="K26" s="316"/>
      <c r="L26" s="310">
        <f>COUNT(M11:M22)</f>
        <v>12</v>
      </c>
      <c r="M26" s="316"/>
      <c r="N26" s="41">
        <f>COUNT(N11:N22)</f>
        <v>12</v>
      </c>
      <c r="O26" s="41">
        <f>COUNT(O11:O22)</f>
        <v>1</v>
      </c>
      <c r="P26" s="310">
        <f>COUNT(Q11:Q22)</f>
        <v>12</v>
      </c>
      <c r="Q26" s="316"/>
      <c r="T26" s="336" t="s">
        <v>15</v>
      </c>
      <c r="U26" s="337"/>
      <c r="V26" s="41">
        <f>COUNT(V11:V22)</f>
        <v>7</v>
      </c>
      <c r="W26" s="310">
        <f>COUNT(X11:X22)</f>
        <v>7</v>
      </c>
      <c r="X26" s="316">
        <f>COUNT(X11:X22)</f>
        <v>7</v>
      </c>
      <c r="Y26" s="41">
        <f>COUNT(Y11:Y22)</f>
        <v>7</v>
      </c>
      <c r="Z26" s="310">
        <f>COUNT(AA11:AA22)</f>
        <v>7</v>
      </c>
      <c r="AA26" s="316"/>
      <c r="AB26" s="310">
        <f>COUNT(AC11:AC22)</f>
        <v>7</v>
      </c>
      <c r="AC26" s="316"/>
      <c r="AD26" s="310">
        <f>COUNT(AE11:AE22)</f>
        <v>7</v>
      </c>
      <c r="AE26" s="316"/>
      <c r="AF26" s="41">
        <f>COUNT(AF11:AF22)</f>
        <v>7</v>
      </c>
      <c r="AG26" s="41">
        <f>COUNT(AG11:AG22)</f>
        <v>6</v>
      </c>
      <c r="AH26" s="310">
        <f>COUNT(AI11:AI22)</f>
        <v>7</v>
      </c>
      <c r="AI26" s="316"/>
    </row>
    <row r="27" spans="2:36" s="2" customFormat="1" x14ac:dyDescent="0.2">
      <c r="B27" s="86"/>
      <c r="C27" s="87"/>
      <c r="D27" s="32"/>
      <c r="E27" s="33"/>
      <c r="F27" s="34"/>
      <c r="G27" s="35"/>
      <c r="H27" s="302"/>
      <c r="I27" s="304"/>
      <c r="J27" s="302"/>
      <c r="K27" s="304"/>
      <c r="L27" s="302"/>
      <c r="M27" s="304"/>
      <c r="N27" s="35"/>
      <c r="O27" s="35"/>
      <c r="P27" s="302"/>
      <c r="Q27" s="303"/>
      <c r="T27" s="86"/>
      <c r="U27" s="87"/>
      <c r="V27" s="32"/>
      <c r="W27" s="33"/>
      <c r="X27" s="34"/>
      <c r="Y27" s="35"/>
      <c r="Z27" s="302"/>
      <c r="AA27" s="304"/>
      <c r="AB27" s="302"/>
      <c r="AC27" s="304"/>
      <c r="AD27" s="302"/>
      <c r="AE27" s="304"/>
      <c r="AF27" s="35"/>
      <c r="AG27" s="35"/>
      <c r="AH27" s="302"/>
      <c r="AI27" s="303"/>
    </row>
    <row r="28" spans="2:36" s="2" customFormat="1" ht="12.75" customHeight="1" x14ac:dyDescent="0.2">
      <c r="B28" s="327" t="s">
        <v>16</v>
      </c>
      <c r="C28" s="328"/>
      <c r="D28" s="36">
        <f>MIN(D11:D22)</f>
        <v>7</v>
      </c>
      <c r="E28" s="225"/>
      <c r="F28" s="37">
        <f>MIN(F11:F22)</f>
        <v>1</v>
      </c>
      <c r="G28" s="38">
        <f>MIN(G11:G22)</f>
        <v>7.46</v>
      </c>
      <c r="H28" s="312">
        <f>MIN(I11:I22)</f>
        <v>1</v>
      </c>
      <c r="I28" s="320"/>
      <c r="J28" s="225" t="s">
        <v>14</v>
      </c>
      <c r="K28" s="37">
        <f>MIN(K11:K22)</f>
        <v>5</v>
      </c>
      <c r="L28" s="37" t="s">
        <v>14</v>
      </c>
      <c r="M28" s="38">
        <f>MIN(M11:M22)</f>
        <v>0.5</v>
      </c>
      <c r="N28" s="38">
        <f>MIN(N11:N22)</f>
        <v>0.09</v>
      </c>
      <c r="O28" s="38">
        <f>MIN(O11:O22)</f>
        <v>0.25</v>
      </c>
      <c r="P28" s="225" t="s">
        <v>14</v>
      </c>
      <c r="Q28" s="49">
        <f>MIN(Q11:Q22)</f>
        <v>0.5</v>
      </c>
      <c r="T28" s="327" t="s">
        <v>16</v>
      </c>
      <c r="U28" s="328"/>
      <c r="V28" s="36">
        <f>MIN(V11:V22)</f>
        <v>7</v>
      </c>
      <c r="W28" s="225"/>
      <c r="X28" s="37">
        <f>MIN(X11:X22)</f>
        <v>3</v>
      </c>
      <c r="Y28" s="38">
        <f>MIN(Y11:Y22)</f>
        <v>7.54</v>
      </c>
      <c r="Z28" s="312">
        <f>MIN(AA11:AA22)</f>
        <v>1</v>
      </c>
      <c r="AA28" s="320"/>
      <c r="AB28" s="225" t="s">
        <v>14</v>
      </c>
      <c r="AC28" s="37">
        <f>MIN(AC11:AC22)</f>
        <v>5</v>
      </c>
      <c r="AD28" s="37" t="s">
        <v>14</v>
      </c>
      <c r="AE28" s="38">
        <f>MIN(AE11:AE22)</f>
        <v>0.9</v>
      </c>
      <c r="AF28" s="38">
        <f>MIN(AF11:AF22)</f>
        <v>0.09</v>
      </c>
      <c r="AG28" s="38">
        <f>MIN(AG11:AG22)</f>
        <v>0.2</v>
      </c>
      <c r="AH28" s="225" t="s">
        <v>14</v>
      </c>
      <c r="AI28" s="49">
        <f>MIN(AI11:AI22)</f>
        <v>0.5</v>
      </c>
    </row>
    <row r="29" spans="2:36" s="2" customFormat="1" x14ac:dyDescent="0.2">
      <c r="B29" s="86"/>
      <c r="C29" s="87"/>
      <c r="D29" s="32"/>
      <c r="E29" s="33"/>
      <c r="F29" s="34"/>
      <c r="G29" s="35"/>
      <c r="H29" s="302"/>
      <c r="I29" s="304"/>
      <c r="J29" s="302"/>
      <c r="K29" s="304"/>
      <c r="L29" s="302"/>
      <c r="M29" s="304"/>
      <c r="N29" s="35"/>
      <c r="O29" s="35"/>
      <c r="P29" s="302"/>
      <c r="Q29" s="303"/>
      <c r="T29" s="86"/>
      <c r="U29" s="87"/>
      <c r="V29" s="32"/>
      <c r="W29" s="33"/>
      <c r="X29" s="34"/>
      <c r="Y29" s="35"/>
      <c r="Z29" s="302"/>
      <c r="AA29" s="304"/>
      <c r="AB29" s="302"/>
      <c r="AC29" s="304"/>
      <c r="AD29" s="302"/>
      <c r="AE29" s="304"/>
      <c r="AF29" s="35"/>
      <c r="AG29" s="35"/>
      <c r="AH29" s="302"/>
      <c r="AI29" s="303"/>
    </row>
    <row r="30" spans="2:36" s="2" customFormat="1" ht="12.75" customHeight="1" x14ac:dyDescent="0.2">
      <c r="B30" s="327" t="s">
        <v>17</v>
      </c>
      <c r="C30" s="328"/>
      <c r="D30" s="226">
        <f>SUM(D11:D22)/D26</f>
        <v>10.25</v>
      </c>
      <c r="E30" s="306">
        <f>SUM(F11:F22)/E26</f>
        <v>3.8333333333333335</v>
      </c>
      <c r="F30" s="307"/>
      <c r="G30" s="227">
        <f>SUM(G11:G22)/G26</f>
        <v>7.7591666666666663</v>
      </c>
      <c r="H30" s="306">
        <f>SUM(I11:I22)/H26</f>
        <v>114.25</v>
      </c>
      <c r="I30" s="307"/>
      <c r="J30" s="306">
        <f>SUM(K11:K22)/J26</f>
        <v>5</v>
      </c>
      <c r="K30" s="307">
        <f>SUM(K11:K25)/9</f>
        <v>6.666666666666667</v>
      </c>
      <c r="L30" s="306">
        <f>SUM(M11:M22)/L26</f>
        <v>1.3816666666666668</v>
      </c>
      <c r="M30" s="307"/>
      <c r="N30" s="227">
        <f>SUM(N11:N22)/N26</f>
        <v>0.79250000000000009</v>
      </c>
      <c r="O30" s="227">
        <f>SUM(O11:O22)/O26</f>
        <v>0.25</v>
      </c>
      <c r="P30" s="306">
        <f>SUM(Q11:Q22)/P26</f>
        <v>0.5083333333333333</v>
      </c>
      <c r="Q30" s="314"/>
      <c r="T30" s="327" t="s">
        <v>17</v>
      </c>
      <c r="U30" s="328"/>
      <c r="V30" s="226">
        <f>SUM(V11:V22)/V26</f>
        <v>9.8571428571428577</v>
      </c>
      <c r="W30" s="306">
        <f>SUM(X11:X22)/W26</f>
        <v>4.4285714285714288</v>
      </c>
      <c r="X30" s="307"/>
      <c r="Y30" s="227">
        <f>SUM(Y11:Y22)/Y26</f>
        <v>7.7528571428571427</v>
      </c>
      <c r="Z30" s="306">
        <f>SUM(AA11:AA22)/Z26</f>
        <v>29.428571428571427</v>
      </c>
      <c r="AA30" s="307"/>
      <c r="AB30" s="306">
        <f>SUM(AC11:AC22)/AB26</f>
        <v>5</v>
      </c>
      <c r="AC30" s="307">
        <f>SUM(AC11:AC25)/9</f>
        <v>3.8888888888888888</v>
      </c>
      <c r="AD30" s="306">
        <f>SUM(AE11:AE22)/AD26</f>
        <v>1.6</v>
      </c>
      <c r="AE30" s="307"/>
      <c r="AF30" s="227">
        <f>SUM(AF11:AF22)/AF26</f>
        <v>0.7142857142857143</v>
      </c>
      <c r="AG30" s="227">
        <f>SUM(AG11:AG22)/AG26</f>
        <v>0.29499999999999998</v>
      </c>
      <c r="AH30" s="306">
        <f>SUM(AI11:AI22)/AH26</f>
        <v>0.5</v>
      </c>
      <c r="AI30" s="314"/>
    </row>
    <row r="31" spans="2:36" s="2" customFormat="1" x14ac:dyDescent="0.2">
      <c r="B31" s="86"/>
      <c r="C31" s="87"/>
      <c r="D31" s="32"/>
      <c r="E31" s="302"/>
      <c r="F31" s="304"/>
      <c r="G31" s="35"/>
      <c r="H31" s="302"/>
      <c r="I31" s="304"/>
      <c r="J31" s="302"/>
      <c r="K31" s="304"/>
      <c r="L31" s="302"/>
      <c r="M31" s="304"/>
      <c r="N31" s="35"/>
      <c r="O31" s="35"/>
      <c r="P31" s="302"/>
      <c r="Q31" s="303"/>
      <c r="T31" s="86"/>
      <c r="U31" s="87"/>
      <c r="V31" s="32"/>
      <c r="W31" s="302"/>
      <c r="X31" s="304"/>
      <c r="Y31" s="35"/>
      <c r="Z31" s="302"/>
      <c r="AA31" s="304"/>
      <c r="AB31" s="302"/>
      <c r="AC31" s="304"/>
      <c r="AD31" s="302"/>
      <c r="AE31" s="304"/>
      <c r="AF31" s="35"/>
      <c r="AG31" s="35"/>
      <c r="AH31" s="302"/>
      <c r="AI31" s="303"/>
    </row>
    <row r="32" spans="2:36" s="2" customFormat="1" ht="13.5" customHeight="1" thickBot="1" x14ac:dyDescent="0.25">
      <c r="B32" s="332" t="s">
        <v>18</v>
      </c>
      <c r="C32" s="333"/>
      <c r="D32" s="39">
        <f>MAX(D11:D22)</f>
        <v>14</v>
      </c>
      <c r="E32" s="300">
        <f>MAX(F11:F22)</f>
        <v>8</v>
      </c>
      <c r="F32" s="305"/>
      <c r="G32" s="40">
        <f>MAX(G11:G22)</f>
        <v>8.25</v>
      </c>
      <c r="H32" s="300">
        <f>MAX(I11:I22)</f>
        <v>1200</v>
      </c>
      <c r="I32" s="305"/>
      <c r="J32" s="300">
        <f>MAX(K11:K22)</f>
        <v>5</v>
      </c>
      <c r="K32" s="305"/>
      <c r="L32" s="300">
        <f>MAX(M11:M22)</f>
        <v>3.3</v>
      </c>
      <c r="M32" s="305"/>
      <c r="N32" s="40">
        <f>MAX(N11:N22)</f>
        <v>4.7</v>
      </c>
      <c r="O32" s="40">
        <f>MAX(O11:O22)</f>
        <v>0.25</v>
      </c>
      <c r="P32" s="300">
        <f>MAX(Q11:Q22)</f>
        <v>0.6</v>
      </c>
      <c r="Q32" s="301"/>
      <c r="T32" s="332" t="s">
        <v>18</v>
      </c>
      <c r="U32" s="333"/>
      <c r="V32" s="39">
        <f>MAX(V11:V22)</f>
        <v>12</v>
      </c>
      <c r="W32" s="300">
        <f>MAX(X11:X22)</f>
        <v>8</v>
      </c>
      <c r="X32" s="305"/>
      <c r="Y32" s="40">
        <f>MAX(Y11:Y22)</f>
        <v>8.0299999999999994</v>
      </c>
      <c r="Z32" s="300">
        <f>MAX(AA11:AA22)</f>
        <v>100</v>
      </c>
      <c r="AA32" s="305"/>
      <c r="AB32" s="300">
        <f>MAX(AC11:AC22)</f>
        <v>5</v>
      </c>
      <c r="AC32" s="305"/>
      <c r="AD32" s="300">
        <f>MAX(AE11:AE22)</f>
        <v>2.2000000000000002</v>
      </c>
      <c r="AE32" s="305"/>
      <c r="AF32" s="40">
        <f>MAX(AF11:AF22)</f>
        <v>3.2</v>
      </c>
      <c r="AG32" s="40">
        <f>MAX(AG11:AG22)</f>
        <v>0.42</v>
      </c>
      <c r="AH32" s="300">
        <f>MAX(AI11:AI22)</f>
        <v>0.5</v>
      </c>
      <c r="AI32" s="301"/>
    </row>
    <row r="34" spans="1:35" ht="13.5" thickBot="1" x14ac:dyDescent="0.25"/>
    <row r="35" spans="1:35" ht="13.5" thickBot="1" x14ac:dyDescent="0.25">
      <c r="A35" s="74" t="s">
        <v>21</v>
      </c>
      <c r="C35" s="75">
        <v>283</v>
      </c>
      <c r="S35" s="74" t="s">
        <v>21</v>
      </c>
      <c r="U35" s="75">
        <v>0</v>
      </c>
    </row>
    <row r="36" spans="1:35" ht="13.5" thickBot="1" x14ac:dyDescent="0.25">
      <c r="A36" s="74" t="s">
        <v>22</v>
      </c>
      <c r="D36" s="252">
        <f>$C$35*D30</f>
        <v>2900.75</v>
      </c>
      <c r="E36" s="321">
        <f>$C$35*E30</f>
        <v>1084.8333333333335</v>
      </c>
      <c r="F36" s="321"/>
      <c r="G36" s="252">
        <f>$C$35*G30</f>
        <v>2195.8441666666668</v>
      </c>
      <c r="H36" s="321">
        <f>$C$35*H30</f>
        <v>32332.75</v>
      </c>
      <c r="I36" s="321"/>
      <c r="J36" s="321">
        <f>$C$35*J30</f>
        <v>1415</v>
      </c>
      <c r="K36" s="321"/>
      <c r="L36" s="321">
        <f>$C$35*L30</f>
        <v>391.01166666666671</v>
      </c>
      <c r="M36" s="321"/>
      <c r="N36" s="252">
        <f>$C$35*N30</f>
        <v>224.27750000000003</v>
      </c>
      <c r="O36" s="252">
        <f>$C$35*O30</f>
        <v>70.75</v>
      </c>
      <c r="P36" s="321">
        <f>$C$35*P30</f>
        <v>143.85833333333332</v>
      </c>
      <c r="Q36" s="321"/>
      <c r="S36" s="74" t="s">
        <v>22</v>
      </c>
      <c r="V36" s="252">
        <f>$U$35*V30</f>
        <v>0</v>
      </c>
      <c r="W36" s="321">
        <f>$U$35*W30</f>
        <v>0</v>
      </c>
      <c r="X36" s="321"/>
      <c r="Y36" s="252">
        <f>$U$35*Y30</f>
        <v>0</v>
      </c>
      <c r="Z36" s="321">
        <f>$U$35*Z30</f>
        <v>0</v>
      </c>
      <c r="AA36" s="321"/>
      <c r="AB36" s="321">
        <f>$U$35*AB30</f>
        <v>0</v>
      </c>
      <c r="AC36" s="321"/>
      <c r="AD36" s="321">
        <f>$U$35*AD30</f>
        <v>0</v>
      </c>
      <c r="AE36" s="321"/>
      <c r="AF36" s="252">
        <f>$U$35*AF30</f>
        <v>0</v>
      </c>
      <c r="AG36" s="252">
        <f>$U$35*AG30</f>
        <v>0</v>
      </c>
      <c r="AH36" s="321">
        <f>$U$35*AH30</f>
        <v>0</v>
      </c>
      <c r="AI36" s="321"/>
    </row>
    <row r="37" spans="1:35" ht="29.25" customHeight="1" x14ac:dyDescent="0.2"/>
  </sheetData>
  <mergeCells count="114">
    <mergeCell ref="T9:T10"/>
    <mergeCell ref="U9:U10"/>
    <mergeCell ref="AB8:AC8"/>
    <mergeCell ref="W8:X8"/>
    <mergeCell ref="N1:P2"/>
    <mergeCell ref="E8:F8"/>
    <mergeCell ref="H8:I8"/>
    <mergeCell ref="J8:K8"/>
    <mergeCell ref="L8:M8"/>
    <mergeCell ref="P8:Q8"/>
    <mergeCell ref="G3:H3"/>
    <mergeCell ref="G4:H4"/>
    <mergeCell ref="G5:H5"/>
    <mergeCell ref="G6:H6"/>
    <mergeCell ref="B26:C26"/>
    <mergeCell ref="E26:F26"/>
    <mergeCell ref="H26:I26"/>
    <mergeCell ref="J26:K26"/>
    <mergeCell ref="L26:M26"/>
    <mergeCell ref="D10:Q10"/>
    <mergeCell ref="E25:F25"/>
    <mergeCell ref="H25:I25"/>
    <mergeCell ref="J25:K25"/>
    <mergeCell ref="L25:M25"/>
    <mergeCell ref="P25:Q25"/>
    <mergeCell ref="B9:B10"/>
    <mergeCell ref="C9:C10"/>
    <mergeCell ref="D9:Q9"/>
    <mergeCell ref="T26:U26"/>
    <mergeCell ref="W26:X26"/>
    <mergeCell ref="Z26:AA26"/>
    <mergeCell ref="P26:Q26"/>
    <mergeCell ref="AB26:AC26"/>
    <mergeCell ref="AD26:AE26"/>
    <mergeCell ref="W25:X25"/>
    <mergeCell ref="AB25:AC25"/>
    <mergeCell ref="AD25:AE25"/>
    <mergeCell ref="Z25:AA25"/>
    <mergeCell ref="B28:C28"/>
    <mergeCell ref="H28:I28"/>
    <mergeCell ref="T28:U28"/>
    <mergeCell ref="Z28:AA28"/>
    <mergeCell ref="H27:I27"/>
    <mergeCell ref="J27:K27"/>
    <mergeCell ref="L27:M27"/>
    <mergeCell ref="P27:Q27"/>
    <mergeCell ref="Z27:AA27"/>
    <mergeCell ref="J29:K29"/>
    <mergeCell ref="L29:M29"/>
    <mergeCell ref="P29:Q29"/>
    <mergeCell ref="Z29:AA29"/>
    <mergeCell ref="B32:C32"/>
    <mergeCell ref="E32:F32"/>
    <mergeCell ref="H32:I32"/>
    <mergeCell ref="J32:K32"/>
    <mergeCell ref="L32:M32"/>
    <mergeCell ref="P32:Q32"/>
    <mergeCell ref="E31:F31"/>
    <mergeCell ref="H31:I31"/>
    <mergeCell ref="J31:K31"/>
    <mergeCell ref="L31:M31"/>
    <mergeCell ref="P31:Q31"/>
    <mergeCell ref="B30:C30"/>
    <mergeCell ref="E30:F30"/>
    <mergeCell ref="H30:I30"/>
    <mergeCell ref="J30:K30"/>
    <mergeCell ref="L30:M30"/>
    <mergeCell ref="P30:Q30"/>
    <mergeCell ref="T30:U30"/>
    <mergeCell ref="W30:X30"/>
    <mergeCell ref="H29:I29"/>
    <mergeCell ref="E36:F36"/>
    <mergeCell ref="H36:I36"/>
    <mergeCell ref="J36:K36"/>
    <mergeCell ref="L36:M36"/>
    <mergeCell ref="P36:Q36"/>
    <mergeCell ref="W36:X36"/>
    <mergeCell ref="T32:U32"/>
    <mergeCell ref="W32:X32"/>
    <mergeCell ref="Z32:AA32"/>
    <mergeCell ref="AF1:AH2"/>
    <mergeCell ref="Y3:Z3"/>
    <mergeCell ref="Y4:Z4"/>
    <mergeCell ref="Y5:Z5"/>
    <mergeCell ref="Y6:Z6"/>
    <mergeCell ref="AH29:AI29"/>
    <mergeCell ref="AH30:AI30"/>
    <mergeCell ref="AH31:AI31"/>
    <mergeCell ref="AH32:AI32"/>
    <mergeCell ref="AD30:AE30"/>
    <mergeCell ref="AB29:AC29"/>
    <mergeCell ref="AD27:AE27"/>
    <mergeCell ref="AB27:AC27"/>
    <mergeCell ref="AD29:AE29"/>
    <mergeCell ref="Z30:AA30"/>
    <mergeCell ref="AB30:AC30"/>
    <mergeCell ref="AH36:AI36"/>
    <mergeCell ref="AH8:AI8"/>
    <mergeCell ref="V9:AI9"/>
    <mergeCell ref="V10:AI10"/>
    <mergeCell ref="AH25:AI25"/>
    <mergeCell ref="AH26:AI26"/>
    <mergeCell ref="AH27:AI27"/>
    <mergeCell ref="Z36:AA36"/>
    <mergeCell ref="AB36:AC36"/>
    <mergeCell ref="AD36:AE36"/>
    <mergeCell ref="AB32:AC32"/>
    <mergeCell ref="AD32:AE32"/>
    <mergeCell ref="Z31:AA31"/>
    <mergeCell ref="AB31:AC31"/>
    <mergeCell ref="AD31:AE31"/>
    <mergeCell ref="W31:X31"/>
    <mergeCell ref="Z8:AA8"/>
    <mergeCell ref="AD8:AE8"/>
  </mergeCells>
  <pageMargins left="0.70866141732283472" right="0.70866141732283472" top="0.36" bottom="0.39" header="0.31496062992125984" footer="0.31496062992125984"/>
  <pageSetup paperSize="9" pageOrder="overThenDown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38"/>
  <sheetViews>
    <sheetView topLeftCell="A4" workbookViewId="0">
      <selection activeCell="B7" sqref="B7:C7"/>
    </sheetView>
  </sheetViews>
  <sheetFormatPr defaultRowHeight="12.75" x14ac:dyDescent="0.2"/>
  <cols>
    <col min="1" max="1" width="2.7109375" style="2" customWidth="1"/>
    <col min="2" max="3" width="13" style="2" customWidth="1"/>
    <col min="4" max="4" width="10.7109375" style="2" customWidth="1"/>
    <col min="5" max="5" width="5.7109375" style="19" customWidth="1"/>
    <col min="6" max="6" width="5.7109375" style="2" customWidth="1"/>
    <col min="7" max="7" width="8.7109375" style="2" customWidth="1"/>
    <col min="8" max="13" width="5.7109375" style="2" customWidth="1"/>
    <col min="14" max="14" width="14.140625" style="2" customWidth="1"/>
    <col min="15" max="15" width="10.7109375" style="2" customWidth="1"/>
    <col min="16" max="17" width="5.7109375" style="2" customWidth="1"/>
    <col min="18" max="19" width="2.7109375" style="2" customWidth="1"/>
    <col min="20" max="21" width="13" style="2" customWidth="1"/>
    <col min="22" max="22" width="10.7109375" style="2" customWidth="1"/>
    <col min="23" max="23" width="5.7109375" style="19" customWidth="1"/>
    <col min="24" max="24" width="5.7109375" style="2" customWidth="1"/>
    <col min="25" max="25" width="8.7109375" style="2" customWidth="1"/>
    <col min="26" max="31" width="5.7109375" style="2" customWidth="1"/>
    <col min="32" max="32" width="14.140625" style="2" customWidth="1"/>
    <col min="33" max="33" width="10.7109375" style="2" customWidth="1"/>
    <col min="34" max="35" width="5.7109375" style="2" customWidth="1"/>
    <col min="36" max="36" width="2.7109375" style="2" customWidth="1"/>
  </cols>
  <sheetData>
    <row r="1" spans="2:36" ht="24.95" customHeight="1" x14ac:dyDescent="0.25">
      <c r="D1" s="55" t="s">
        <v>24</v>
      </c>
      <c r="E1" s="18"/>
      <c r="N1" s="322" t="s">
        <v>25</v>
      </c>
      <c r="O1" s="322"/>
      <c r="P1" s="322"/>
      <c r="Q1" s="82"/>
      <c r="V1" s="55" t="s">
        <v>24</v>
      </c>
      <c r="W1" s="18"/>
      <c r="AF1" s="322" t="s">
        <v>25</v>
      </c>
      <c r="AG1" s="322"/>
      <c r="AH1" s="322"/>
      <c r="AI1" s="82"/>
    </row>
    <row r="2" spans="2:36" ht="16.5" thickBot="1" x14ac:dyDescent="0.3">
      <c r="D2" s="55" t="s">
        <v>1</v>
      </c>
      <c r="E2" s="18"/>
      <c r="N2" s="322"/>
      <c r="O2" s="322"/>
      <c r="P2" s="322"/>
      <c r="Q2" s="82"/>
      <c r="V2" s="55" t="s">
        <v>1</v>
      </c>
      <c r="W2" s="18"/>
      <c r="AF2" s="322"/>
      <c r="AG2" s="322"/>
      <c r="AH2" s="322"/>
      <c r="AI2" s="82"/>
    </row>
    <row r="3" spans="2:36" ht="16.5" thickBot="1" x14ac:dyDescent="0.3">
      <c r="D3" s="55" t="s">
        <v>2</v>
      </c>
      <c r="E3" s="18"/>
      <c r="G3" s="341">
        <v>3</v>
      </c>
      <c r="H3" s="342"/>
      <c r="J3" s="158"/>
      <c r="V3" s="55" t="s">
        <v>2</v>
      </c>
      <c r="W3" s="18"/>
      <c r="Y3" s="341">
        <v>2</v>
      </c>
      <c r="Z3" s="342"/>
    </row>
    <row r="4" spans="2:36" ht="16.5" thickBot="1" x14ac:dyDescent="0.3">
      <c r="D4" s="55" t="s">
        <v>3</v>
      </c>
      <c r="E4" s="18"/>
      <c r="G4" s="341" t="s">
        <v>42</v>
      </c>
      <c r="H4" s="342"/>
      <c r="V4" s="55" t="s">
        <v>3</v>
      </c>
      <c r="W4" s="18"/>
      <c r="Y4" s="341" t="s">
        <v>42</v>
      </c>
      <c r="Z4" s="342"/>
    </row>
    <row r="5" spans="2:36" ht="16.5" thickBot="1" x14ac:dyDescent="0.3">
      <c r="D5" s="55" t="s">
        <v>27</v>
      </c>
      <c r="E5" s="18"/>
      <c r="G5" s="341" t="s">
        <v>28</v>
      </c>
      <c r="H5" s="342"/>
      <c r="V5" s="55" t="s">
        <v>27</v>
      </c>
      <c r="W5" s="18"/>
      <c r="Y5" s="341" t="s">
        <v>43</v>
      </c>
      <c r="Z5" s="342"/>
    </row>
    <row r="6" spans="2:36" ht="16.5" thickBot="1" x14ac:dyDescent="0.3">
      <c r="D6" s="55" t="s">
        <v>29</v>
      </c>
      <c r="E6" s="18"/>
      <c r="G6" s="350">
        <v>42491</v>
      </c>
      <c r="H6" s="342"/>
      <c r="V6" s="55" t="s">
        <v>29</v>
      </c>
      <c r="W6" s="18"/>
      <c r="Y6" s="350">
        <v>42491</v>
      </c>
      <c r="Z6" s="342"/>
    </row>
    <row r="7" spans="2:36" ht="33" customHeight="1" thickBot="1" x14ac:dyDescent="0.25">
      <c r="B7" s="345" t="s">
        <v>44</v>
      </c>
      <c r="C7" s="345"/>
      <c r="D7" s="2">
        <v>30</v>
      </c>
      <c r="F7" s="2">
        <v>30</v>
      </c>
      <c r="G7" s="2" t="s">
        <v>45</v>
      </c>
      <c r="I7" s="2">
        <v>600</v>
      </c>
      <c r="K7" s="2">
        <v>10</v>
      </c>
      <c r="M7" s="2">
        <v>15</v>
      </c>
      <c r="N7" s="2">
        <v>1</v>
      </c>
      <c r="O7" s="2" t="s">
        <v>46</v>
      </c>
      <c r="Q7" s="2">
        <v>2</v>
      </c>
    </row>
    <row r="8" spans="2:36" s="1" customFormat="1" ht="67.5" customHeight="1" thickBot="1" x14ac:dyDescent="0.25">
      <c r="B8" s="85" t="s">
        <v>30</v>
      </c>
      <c r="C8" s="5" t="s">
        <v>31</v>
      </c>
      <c r="D8" s="76" t="s">
        <v>32</v>
      </c>
      <c r="E8" s="308" t="s">
        <v>7</v>
      </c>
      <c r="F8" s="315"/>
      <c r="G8" s="8" t="s">
        <v>8</v>
      </c>
      <c r="H8" s="308" t="s">
        <v>9</v>
      </c>
      <c r="I8" s="315"/>
      <c r="J8" s="308" t="s">
        <v>10</v>
      </c>
      <c r="K8" s="315"/>
      <c r="L8" s="308" t="s">
        <v>11</v>
      </c>
      <c r="M8" s="315"/>
      <c r="N8" s="7" t="s">
        <v>12</v>
      </c>
      <c r="O8" s="7" t="s">
        <v>41</v>
      </c>
      <c r="P8" s="308" t="s">
        <v>13</v>
      </c>
      <c r="Q8" s="309"/>
      <c r="T8" s="85" t="s">
        <v>30</v>
      </c>
      <c r="U8" s="5" t="s">
        <v>31</v>
      </c>
      <c r="V8" s="76" t="s">
        <v>32</v>
      </c>
      <c r="W8" s="308" t="s">
        <v>7</v>
      </c>
      <c r="X8" s="315"/>
      <c r="Y8" s="8" t="s">
        <v>8</v>
      </c>
      <c r="Z8" s="308" t="s">
        <v>9</v>
      </c>
      <c r="AA8" s="315"/>
      <c r="AB8" s="308" t="s">
        <v>10</v>
      </c>
      <c r="AC8" s="315"/>
      <c r="AD8" s="308" t="s">
        <v>11</v>
      </c>
      <c r="AE8" s="315"/>
      <c r="AF8" s="7" t="s">
        <v>12</v>
      </c>
      <c r="AG8" s="7" t="s">
        <v>41</v>
      </c>
      <c r="AH8" s="308" t="s">
        <v>13</v>
      </c>
      <c r="AI8" s="309"/>
    </row>
    <row r="9" spans="2:36" s="1" customFormat="1" ht="15.75" customHeight="1" x14ac:dyDescent="0.2">
      <c r="B9" s="334"/>
      <c r="C9" s="334"/>
      <c r="D9" s="323" t="s">
        <v>33</v>
      </c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7"/>
      <c r="T9" s="334"/>
      <c r="U9" s="334"/>
      <c r="V9" s="323" t="s">
        <v>33</v>
      </c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5"/>
    </row>
    <row r="10" spans="2:36" s="1" customFormat="1" ht="13.5" thickBot="1" x14ac:dyDescent="0.25">
      <c r="B10" s="335"/>
      <c r="C10" s="335"/>
      <c r="D10" s="329" t="s">
        <v>34</v>
      </c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52"/>
      <c r="T10" s="335"/>
      <c r="U10" s="335"/>
      <c r="V10" s="329" t="s">
        <v>34</v>
      </c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1"/>
    </row>
    <row r="11" spans="2:36" x14ac:dyDescent="0.2">
      <c r="B11" s="143">
        <v>42123</v>
      </c>
      <c r="C11" s="143">
        <v>42125</v>
      </c>
      <c r="D11" s="222">
        <v>16</v>
      </c>
      <c r="E11" s="161"/>
      <c r="F11" s="218">
        <v>7</v>
      </c>
      <c r="G11" s="182">
        <v>7.6</v>
      </c>
      <c r="H11" s="161"/>
      <c r="I11" s="218">
        <v>6</v>
      </c>
      <c r="J11" s="157" t="s">
        <v>14</v>
      </c>
      <c r="K11" s="218">
        <v>5</v>
      </c>
      <c r="L11" s="157" t="s">
        <v>14</v>
      </c>
      <c r="M11" s="218">
        <v>0.5</v>
      </c>
      <c r="N11" s="182">
        <v>0.6</v>
      </c>
      <c r="O11" s="182"/>
      <c r="P11" s="157" t="s">
        <v>14</v>
      </c>
      <c r="Q11" s="206">
        <v>0.5</v>
      </c>
      <c r="R11" s="225"/>
      <c r="T11" s="143"/>
      <c r="U11" s="143"/>
      <c r="V11" s="222"/>
      <c r="W11" s="161"/>
      <c r="X11" s="218"/>
      <c r="Y11" s="182"/>
      <c r="Z11" s="161"/>
      <c r="AA11" s="218"/>
      <c r="AB11" s="157"/>
      <c r="AC11" s="218"/>
      <c r="AD11" s="161"/>
      <c r="AE11" s="218"/>
      <c r="AF11" s="182"/>
      <c r="AG11" s="182"/>
      <c r="AH11" s="157"/>
      <c r="AI11" s="206"/>
      <c r="AJ11" s="225"/>
    </row>
    <row r="12" spans="2:36" x14ac:dyDescent="0.2">
      <c r="B12" s="139">
        <v>42144</v>
      </c>
      <c r="C12" s="140">
        <v>42167</v>
      </c>
      <c r="D12" s="180">
        <v>12</v>
      </c>
      <c r="E12" s="149"/>
      <c r="F12" s="207">
        <v>3</v>
      </c>
      <c r="G12" s="155">
        <v>8.6999999999999993</v>
      </c>
      <c r="H12" s="149" t="s">
        <v>14</v>
      </c>
      <c r="I12" s="207">
        <v>1</v>
      </c>
      <c r="J12" s="149" t="s">
        <v>14</v>
      </c>
      <c r="K12" s="207">
        <v>5</v>
      </c>
      <c r="L12" s="151"/>
      <c r="M12" s="207">
        <v>1.4</v>
      </c>
      <c r="N12" s="155">
        <v>0.2</v>
      </c>
      <c r="O12" s="155"/>
      <c r="P12" s="150" t="s">
        <v>14</v>
      </c>
      <c r="Q12" s="209">
        <v>0.5</v>
      </c>
      <c r="R12" s="225"/>
      <c r="T12" s="139"/>
      <c r="U12" s="140"/>
      <c r="V12" s="180"/>
      <c r="W12" s="149"/>
      <c r="X12" s="207"/>
      <c r="Y12" s="155"/>
      <c r="Z12" s="149"/>
      <c r="AA12" s="207"/>
      <c r="AB12" s="149"/>
      <c r="AC12" s="207"/>
      <c r="AD12" s="151"/>
      <c r="AE12" s="207"/>
      <c r="AF12" s="155"/>
      <c r="AG12" s="155"/>
      <c r="AH12" s="150"/>
      <c r="AI12" s="209"/>
      <c r="AJ12" s="225"/>
    </row>
    <row r="13" spans="2:36" x14ac:dyDescent="0.2">
      <c r="B13" s="139">
        <v>42172</v>
      </c>
      <c r="C13" s="140">
        <v>42192</v>
      </c>
      <c r="D13" s="180">
        <v>10</v>
      </c>
      <c r="E13" s="149"/>
      <c r="F13" s="207">
        <v>13</v>
      </c>
      <c r="G13" s="165">
        <v>9.41</v>
      </c>
      <c r="H13" s="149" t="s">
        <v>14</v>
      </c>
      <c r="I13" s="207">
        <v>1</v>
      </c>
      <c r="J13" s="150" t="s">
        <v>14</v>
      </c>
      <c r="K13" s="208">
        <v>5</v>
      </c>
      <c r="L13" s="151" t="s">
        <v>14</v>
      </c>
      <c r="M13" s="207">
        <v>1</v>
      </c>
      <c r="N13" s="155">
        <v>0.49</v>
      </c>
      <c r="O13" s="155"/>
      <c r="P13" s="150" t="s">
        <v>14</v>
      </c>
      <c r="Q13" s="209">
        <v>0.5</v>
      </c>
      <c r="R13" s="225"/>
      <c r="T13" s="139">
        <v>42174</v>
      </c>
      <c r="U13" s="140">
        <v>42192</v>
      </c>
      <c r="V13" s="180">
        <v>13</v>
      </c>
      <c r="W13" s="149"/>
      <c r="X13" s="207">
        <v>1</v>
      </c>
      <c r="Y13" s="155">
        <v>8.9499999999999993</v>
      </c>
      <c r="Z13" s="149" t="s">
        <v>14</v>
      </c>
      <c r="AA13" s="207">
        <v>1</v>
      </c>
      <c r="AB13" s="150" t="s">
        <v>14</v>
      </c>
      <c r="AC13" s="208">
        <v>5</v>
      </c>
      <c r="AD13" s="151"/>
      <c r="AE13" s="207">
        <v>0.8</v>
      </c>
      <c r="AF13" s="155">
        <v>0.48</v>
      </c>
      <c r="AG13" s="155">
        <v>0.2</v>
      </c>
      <c r="AH13" s="150" t="s">
        <v>14</v>
      </c>
      <c r="AI13" s="209">
        <v>0.5</v>
      </c>
      <c r="AJ13" s="225"/>
    </row>
    <row r="14" spans="2:36" x14ac:dyDescent="0.2">
      <c r="B14" s="176" t="s">
        <v>47</v>
      </c>
      <c r="C14" s="177"/>
      <c r="D14" s="267"/>
      <c r="E14" s="149"/>
      <c r="F14" s="207"/>
      <c r="G14" s="155"/>
      <c r="H14" s="149"/>
      <c r="I14" s="207"/>
      <c r="J14" s="150"/>
      <c r="K14" s="208"/>
      <c r="L14" s="151"/>
      <c r="M14" s="207"/>
      <c r="N14" s="155"/>
      <c r="O14" s="155"/>
      <c r="P14" s="149"/>
      <c r="Q14" s="210"/>
      <c r="R14" s="225"/>
      <c r="T14" s="139"/>
      <c r="U14" s="140"/>
      <c r="V14" s="180"/>
      <c r="W14" s="149"/>
      <c r="X14" s="207"/>
      <c r="Y14" s="155"/>
      <c r="Z14" s="149"/>
      <c r="AA14" s="207"/>
      <c r="AB14" s="150"/>
      <c r="AC14" s="208"/>
      <c r="AD14" s="151"/>
      <c r="AE14" s="207"/>
      <c r="AF14" s="155"/>
      <c r="AG14" s="155"/>
      <c r="AH14" s="149"/>
      <c r="AI14" s="210"/>
      <c r="AJ14" s="225"/>
    </row>
    <row r="15" spans="2:36" x14ac:dyDescent="0.2">
      <c r="B15" s="141">
        <v>42221</v>
      </c>
      <c r="C15" s="142">
        <v>42234</v>
      </c>
      <c r="D15" s="192">
        <v>9</v>
      </c>
      <c r="E15" s="153"/>
      <c r="F15" s="211">
        <v>12</v>
      </c>
      <c r="G15" s="173">
        <v>7.55</v>
      </c>
      <c r="H15" s="153" t="s">
        <v>14</v>
      </c>
      <c r="I15" s="211">
        <v>1</v>
      </c>
      <c r="J15" s="153" t="s">
        <v>14</v>
      </c>
      <c r="K15" s="211">
        <v>5</v>
      </c>
      <c r="L15" s="194"/>
      <c r="M15" s="211">
        <v>2.5</v>
      </c>
      <c r="N15" s="173">
        <v>0.21</v>
      </c>
      <c r="O15" s="173"/>
      <c r="P15" s="154" t="s">
        <v>14</v>
      </c>
      <c r="Q15" s="212">
        <v>0.5</v>
      </c>
      <c r="R15" s="225"/>
      <c r="T15" s="141"/>
      <c r="U15" s="142"/>
      <c r="V15" s="192"/>
      <c r="W15" s="153"/>
      <c r="X15" s="211"/>
      <c r="Y15" s="173"/>
      <c r="Z15" s="153"/>
      <c r="AA15" s="211"/>
      <c r="AB15" s="153"/>
      <c r="AC15" s="211"/>
      <c r="AD15" s="194"/>
      <c r="AE15" s="211"/>
      <c r="AF15" s="173"/>
      <c r="AG15" s="173"/>
      <c r="AH15" s="154"/>
      <c r="AI15" s="212"/>
      <c r="AJ15" s="225"/>
    </row>
    <row r="16" spans="2:36" x14ac:dyDescent="0.2">
      <c r="B16" s="143">
        <v>42242</v>
      </c>
      <c r="C16" s="144">
        <v>42256</v>
      </c>
      <c r="D16" s="181">
        <v>10</v>
      </c>
      <c r="E16" s="156"/>
      <c r="F16" s="186">
        <v>4</v>
      </c>
      <c r="G16" s="174">
        <v>7.62</v>
      </c>
      <c r="H16" s="156"/>
      <c r="I16" s="186">
        <v>3</v>
      </c>
      <c r="J16" s="156" t="s">
        <v>14</v>
      </c>
      <c r="K16" s="186">
        <v>5</v>
      </c>
      <c r="L16" s="171"/>
      <c r="M16" s="186">
        <v>1.5</v>
      </c>
      <c r="N16" s="174">
        <v>0.28000000000000003</v>
      </c>
      <c r="O16" s="174"/>
      <c r="P16" s="156" t="s">
        <v>14</v>
      </c>
      <c r="Q16" s="206">
        <v>0.5</v>
      </c>
      <c r="R16" s="225"/>
      <c r="T16" s="143">
        <v>42244</v>
      </c>
      <c r="U16" s="144">
        <v>42256</v>
      </c>
      <c r="V16" s="181">
        <v>12</v>
      </c>
      <c r="W16" s="156"/>
      <c r="X16" s="186">
        <v>4</v>
      </c>
      <c r="Y16" s="174">
        <v>7.75</v>
      </c>
      <c r="Z16" s="156"/>
      <c r="AA16" s="186">
        <v>17</v>
      </c>
      <c r="AB16" s="156" t="s">
        <v>14</v>
      </c>
      <c r="AC16" s="186">
        <v>5</v>
      </c>
      <c r="AD16" s="171"/>
      <c r="AE16" s="186">
        <v>1.9</v>
      </c>
      <c r="AF16" s="174">
        <v>0.25</v>
      </c>
      <c r="AG16" s="174">
        <v>0.82</v>
      </c>
      <c r="AH16" s="156" t="s">
        <v>14</v>
      </c>
      <c r="AI16" s="206">
        <v>0.5</v>
      </c>
      <c r="AJ16" s="225"/>
    </row>
    <row r="17" spans="2:36" x14ac:dyDescent="0.2">
      <c r="B17" s="143">
        <v>42276</v>
      </c>
      <c r="C17" s="144">
        <v>42289</v>
      </c>
      <c r="D17" s="181">
        <v>12</v>
      </c>
      <c r="E17" s="156"/>
      <c r="F17" s="186">
        <v>6</v>
      </c>
      <c r="G17" s="163">
        <v>8.9700000000000006</v>
      </c>
      <c r="H17" s="156" t="s">
        <v>14</v>
      </c>
      <c r="I17" s="186">
        <v>1</v>
      </c>
      <c r="J17" s="156" t="s">
        <v>14</v>
      </c>
      <c r="K17" s="186">
        <v>5</v>
      </c>
      <c r="L17" s="171"/>
      <c r="M17" s="186">
        <v>1.8</v>
      </c>
      <c r="N17" s="174">
        <v>0.19</v>
      </c>
      <c r="O17" s="174"/>
      <c r="P17" s="156" t="s">
        <v>14</v>
      </c>
      <c r="Q17" s="206">
        <v>0.5</v>
      </c>
      <c r="R17" s="225"/>
      <c r="T17" s="143"/>
      <c r="U17" s="144"/>
      <c r="V17" s="181"/>
      <c r="W17" s="156"/>
      <c r="X17" s="186"/>
      <c r="Y17" s="174"/>
      <c r="Z17" s="156"/>
      <c r="AA17" s="186"/>
      <c r="AB17" s="156"/>
      <c r="AC17" s="186"/>
      <c r="AD17" s="171"/>
      <c r="AE17" s="186"/>
      <c r="AF17" s="174"/>
      <c r="AG17" s="174"/>
      <c r="AH17" s="156"/>
      <c r="AI17" s="206"/>
      <c r="AJ17" s="225"/>
    </row>
    <row r="18" spans="2:36" x14ac:dyDescent="0.2">
      <c r="B18" s="145">
        <v>42305</v>
      </c>
      <c r="C18" s="146">
        <v>42321</v>
      </c>
      <c r="D18" s="213">
        <v>8</v>
      </c>
      <c r="E18" s="159"/>
      <c r="F18" s="214">
        <v>9</v>
      </c>
      <c r="G18" s="175">
        <v>7.63</v>
      </c>
      <c r="H18" s="159" t="s">
        <v>14</v>
      </c>
      <c r="I18" s="214">
        <v>1</v>
      </c>
      <c r="J18" s="159" t="s">
        <v>14</v>
      </c>
      <c r="K18" s="214">
        <v>5</v>
      </c>
      <c r="L18" s="215"/>
      <c r="M18" s="214">
        <v>0.8</v>
      </c>
      <c r="N18" s="175">
        <v>0.47</v>
      </c>
      <c r="O18" s="175"/>
      <c r="P18" s="159" t="s">
        <v>14</v>
      </c>
      <c r="Q18" s="216">
        <v>0.5</v>
      </c>
      <c r="R18" s="225"/>
      <c r="T18" s="145"/>
      <c r="U18" s="146"/>
      <c r="V18" s="213"/>
      <c r="W18" s="159"/>
      <c r="X18" s="214"/>
      <c r="Y18" s="175"/>
      <c r="Z18" s="159"/>
      <c r="AA18" s="214"/>
      <c r="AB18" s="159"/>
      <c r="AC18" s="214"/>
      <c r="AD18" s="215"/>
      <c r="AE18" s="214"/>
      <c r="AF18" s="175"/>
      <c r="AG18" s="175"/>
      <c r="AH18" s="159"/>
      <c r="AI18" s="216"/>
      <c r="AJ18" s="225"/>
    </row>
    <row r="19" spans="2:36" x14ac:dyDescent="0.2">
      <c r="B19" s="143">
        <v>42333</v>
      </c>
      <c r="C19" s="143">
        <v>42349</v>
      </c>
      <c r="D19" s="217">
        <v>10</v>
      </c>
      <c r="E19" s="161"/>
      <c r="F19" s="218">
        <v>8</v>
      </c>
      <c r="G19" s="162">
        <v>8.5399999999999991</v>
      </c>
      <c r="H19" s="161"/>
      <c r="I19" s="218">
        <v>2</v>
      </c>
      <c r="J19" s="157" t="s">
        <v>14</v>
      </c>
      <c r="K19" s="218">
        <v>5</v>
      </c>
      <c r="L19" s="157"/>
      <c r="M19" s="218">
        <v>1.1000000000000001</v>
      </c>
      <c r="N19" s="182">
        <v>0.45</v>
      </c>
      <c r="O19" s="182"/>
      <c r="P19" s="157" t="s">
        <v>14</v>
      </c>
      <c r="Q19" s="206">
        <v>0.5</v>
      </c>
      <c r="R19" s="225"/>
      <c r="T19" s="143"/>
      <c r="U19" s="143"/>
      <c r="V19" s="217"/>
      <c r="W19" s="161"/>
      <c r="X19" s="218"/>
      <c r="Y19" s="182"/>
      <c r="Z19" s="161"/>
      <c r="AA19" s="218"/>
      <c r="AB19" s="157"/>
      <c r="AC19" s="218"/>
      <c r="AD19" s="161"/>
      <c r="AE19" s="218"/>
      <c r="AF19" s="182"/>
      <c r="AG19" s="182"/>
      <c r="AH19" s="157"/>
      <c r="AI19" s="206"/>
      <c r="AJ19" s="225"/>
    </row>
    <row r="20" spans="2:36" x14ac:dyDescent="0.2">
      <c r="B20" s="147">
        <v>42347</v>
      </c>
      <c r="C20" s="147">
        <v>42361</v>
      </c>
      <c r="D20" s="219">
        <v>8</v>
      </c>
      <c r="E20" s="184"/>
      <c r="F20" s="220">
        <v>14</v>
      </c>
      <c r="G20" s="164">
        <v>8.7100000000000009</v>
      </c>
      <c r="H20" s="184"/>
      <c r="I20" s="220">
        <v>68</v>
      </c>
      <c r="J20" s="160" t="s">
        <v>14</v>
      </c>
      <c r="K20" s="220">
        <v>5</v>
      </c>
      <c r="L20" s="160"/>
      <c r="M20" s="220">
        <v>0.4</v>
      </c>
      <c r="N20" s="185">
        <v>1</v>
      </c>
      <c r="O20" s="185"/>
      <c r="P20" s="160" t="s">
        <v>14</v>
      </c>
      <c r="Q20" s="221">
        <v>0.5</v>
      </c>
      <c r="R20" s="225"/>
      <c r="T20" s="147"/>
      <c r="U20" s="147"/>
      <c r="V20" s="219"/>
      <c r="W20" s="184"/>
      <c r="X20" s="220"/>
      <c r="Y20" s="185"/>
      <c r="Z20" s="184"/>
      <c r="AA20" s="220"/>
      <c r="AB20" s="160"/>
      <c r="AC20" s="220"/>
      <c r="AD20" s="184"/>
      <c r="AE20" s="220"/>
      <c r="AF20" s="185"/>
      <c r="AG20" s="185"/>
      <c r="AH20" s="160"/>
      <c r="AI20" s="221"/>
      <c r="AJ20" s="225"/>
    </row>
    <row r="21" spans="2:36" x14ac:dyDescent="0.2">
      <c r="B21" s="143">
        <v>42382</v>
      </c>
      <c r="C21" s="143">
        <v>42398</v>
      </c>
      <c r="D21" s="222">
        <v>10</v>
      </c>
      <c r="E21" s="161"/>
      <c r="F21" s="218">
        <v>5</v>
      </c>
      <c r="G21" s="182">
        <v>7.87</v>
      </c>
      <c r="H21" s="161" t="s">
        <v>14</v>
      </c>
      <c r="I21" s="218">
        <v>1</v>
      </c>
      <c r="J21" s="157" t="s">
        <v>14</v>
      </c>
      <c r="K21" s="218">
        <v>5</v>
      </c>
      <c r="L21" s="157" t="s">
        <v>14</v>
      </c>
      <c r="M21" s="218">
        <v>0.6</v>
      </c>
      <c r="N21" s="162">
        <v>1.5</v>
      </c>
      <c r="O21" s="182"/>
      <c r="P21" s="157" t="s">
        <v>14</v>
      </c>
      <c r="Q21" s="206">
        <v>0.5</v>
      </c>
      <c r="R21" s="225"/>
      <c r="T21" s="143"/>
      <c r="U21" s="143"/>
      <c r="V21" s="222"/>
      <c r="W21" s="161"/>
      <c r="X21" s="218"/>
      <c r="Y21" s="182"/>
      <c r="Z21" s="161"/>
      <c r="AA21" s="218"/>
      <c r="AB21" s="157"/>
      <c r="AC21" s="218"/>
      <c r="AD21" s="161"/>
      <c r="AE21" s="218"/>
      <c r="AF21" s="182"/>
      <c r="AG21" s="182"/>
      <c r="AH21" s="157"/>
      <c r="AI21" s="206"/>
      <c r="AJ21" s="225"/>
    </row>
    <row r="22" spans="2:36" x14ac:dyDescent="0.2">
      <c r="B22" s="143">
        <v>42410</v>
      </c>
      <c r="C22" s="143">
        <v>42424</v>
      </c>
      <c r="D22" s="222" t="s">
        <v>48</v>
      </c>
      <c r="E22" s="161"/>
      <c r="F22" s="218">
        <v>6</v>
      </c>
      <c r="G22" s="182">
        <v>7.57</v>
      </c>
      <c r="H22" s="161"/>
      <c r="I22" s="218">
        <v>60</v>
      </c>
      <c r="J22" s="157" t="s">
        <v>14</v>
      </c>
      <c r="K22" s="218">
        <v>5</v>
      </c>
      <c r="L22" s="157"/>
      <c r="M22" s="218">
        <v>1.1000000000000001</v>
      </c>
      <c r="N22" s="162">
        <v>1.2</v>
      </c>
      <c r="O22" s="182"/>
      <c r="P22" s="157" t="s">
        <v>14</v>
      </c>
      <c r="Q22" s="206">
        <v>0.5</v>
      </c>
      <c r="R22" s="225"/>
      <c r="T22" s="143">
        <v>42045</v>
      </c>
      <c r="U22" s="143">
        <v>42059</v>
      </c>
      <c r="V22" s="222" t="s">
        <v>48</v>
      </c>
      <c r="W22" s="161"/>
      <c r="X22" s="218">
        <v>5</v>
      </c>
      <c r="Y22" s="182">
        <v>7.64</v>
      </c>
      <c r="Z22" s="161"/>
      <c r="AA22" s="218">
        <v>40</v>
      </c>
      <c r="AB22" s="157" t="s">
        <v>14</v>
      </c>
      <c r="AC22" s="218">
        <v>5</v>
      </c>
      <c r="AD22" s="161"/>
      <c r="AE22" s="218">
        <v>1.3</v>
      </c>
      <c r="AF22" s="182">
        <v>1.2</v>
      </c>
      <c r="AG22" s="182">
        <v>1.3</v>
      </c>
      <c r="AH22" s="157" t="s">
        <v>14</v>
      </c>
      <c r="AI22" s="206">
        <v>0.5</v>
      </c>
      <c r="AJ22" s="225"/>
    </row>
    <row r="23" spans="2:36" ht="13.5" thickBot="1" x14ac:dyDescent="0.25">
      <c r="B23" s="166">
        <v>42459</v>
      </c>
      <c r="C23" s="166">
        <v>42474</v>
      </c>
      <c r="D23" s="167">
        <v>9</v>
      </c>
      <c r="E23" s="169"/>
      <c r="F23" s="223">
        <v>17</v>
      </c>
      <c r="G23" s="170">
        <v>7.99</v>
      </c>
      <c r="H23" s="169"/>
      <c r="I23" s="223">
        <v>260</v>
      </c>
      <c r="J23" s="168" t="s">
        <v>14</v>
      </c>
      <c r="K23" s="223">
        <v>5</v>
      </c>
      <c r="L23" s="169" t="s">
        <v>14</v>
      </c>
      <c r="M23" s="223">
        <v>0.9</v>
      </c>
      <c r="N23" s="170">
        <v>0.5</v>
      </c>
      <c r="O23" s="170"/>
      <c r="P23" s="168" t="s">
        <v>14</v>
      </c>
      <c r="Q23" s="224">
        <v>0.5</v>
      </c>
      <c r="R23" s="225"/>
      <c r="T23" s="145"/>
      <c r="U23" s="145"/>
      <c r="V23" s="268"/>
      <c r="W23" s="269"/>
      <c r="X23" s="270"/>
      <c r="Y23" s="271"/>
      <c r="Z23" s="269"/>
      <c r="AA23" s="270"/>
      <c r="AB23" s="272"/>
      <c r="AC23" s="270"/>
      <c r="AD23" s="269"/>
      <c r="AE23" s="270"/>
      <c r="AF23" s="271"/>
      <c r="AG23" s="271"/>
      <c r="AH23" s="272"/>
      <c r="AI23" s="216"/>
      <c r="AJ23" s="225"/>
    </row>
    <row r="24" spans="2:36" s="2" customFormat="1" x14ac:dyDescent="0.2"/>
    <row r="26" spans="2:36" s="2" customFormat="1" ht="13.5" customHeight="1" thickBot="1" x14ac:dyDescent="0.25">
      <c r="B26" s="225"/>
      <c r="C26" s="225"/>
      <c r="D26" s="225"/>
      <c r="E26" s="319"/>
      <c r="F26" s="319"/>
      <c r="G26" s="225"/>
      <c r="H26" s="319"/>
      <c r="I26" s="319"/>
      <c r="J26" s="319"/>
      <c r="K26" s="319"/>
      <c r="L26" s="319"/>
      <c r="M26" s="319"/>
      <c r="N26" s="225"/>
      <c r="O26" s="225"/>
      <c r="P26" s="319"/>
      <c r="Q26" s="319"/>
      <c r="T26" s="225"/>
      <c r="U26" s="225"/>
      <c r="V26" s="225"/>
      <c r="W26" s="319"/>
      <c r="X26" s="319"/>
      <c r="Y26" s="225"/>
      <c r="Z26" s="319"/>
      <c r="AA26" s="319"/>
      <c r="AB26" s="319"/>
      <c r="AC26" s="319"/>
      <c r="AD26" s="319"/>
      <c r="AE26" s="319"/>
      <c r="AF26" s="225"/>
      <c r="AG26" s="225"/>
      <c r="AH26" s="319"/>
      <c r="AI26" s="319"/>
    </row>
    <row r="27" spans="2:36" s="2" customFormat="1" ht="12.75" customHeight="1" x14ac:dyDescent="0.2">
      <c r="B27" s="336" t="s">
        <v>15</v>
      </c>
      <c r="C27" s="337"/>
      <c r="D27" s="41">
        <v>12</v>
      </c>
      <c r="E27" s="310">
        <f>COUNT(F11:F23)</f>
        <v>12</v>
      </c>
      <c r="F27" s="316">
        <f>COUNT(F11:F23)</f>
        <v>12</v>
      </c>
      <c r="G27" s="41">
        <f>COUNT(G11:G23)</f>
        <v>12</v>
      </c>
      <c r="H27" s="310">
        <f>COUNT(I11:I23)</f>
        <v>12</v>
      </c>
      <c r="I27" s="316"/>
      <c r="J27" s="310">
        <f>COUNT(K11:K23)</f>
        <v>12</v>
      </c>
      <c r="K27" s="316"/>
      <c r="L27" s="310">
        <f>COUNT(M11:M23)</f>
        <v>12</v>
      </c>
      <c r="M27" s="316"/>
      <c r="N27" s="41">
        <f>COUNT(N11:N23)</f>
        <v>12</v>
      </c>
      <c r="O27" s="41">
        <f>COUNT(O11:O22)</f>
        <v>0</v>
      </c>
      <c r="P27" s="310">
        <f>COUNT(Q11:Q23)</f>
        <v>12</v>
      </c>
      <c r="Q27" s="316"/>
      <c r="T27" s="336" t="s">
        <v>15</v>
      </c>
      <c r="U27" s="337"/>
      <c r="V27" s="41">
        <v>3</v>
      </c>
      <c r="W27" s="310">
        <f>COUNT(X11:X22)</f>
        <v>3</v>
      </c>
      <c r="X27" s="316">
        <f>COUNT(X11:X22)</f>
        <v>3</v>
      </c>
      <c r="Y27" s="41">
        <f>COUNT(Y11:Y22)</f>
        <v>3</v>
      </c>
      <c r="Z27" s="310">
        <f>COUNT(AA11:AA22)</f>
        <v>3</v>
      </c>
      <c r="AA27" s="316"/>
      <c r="AB27" s="310">
        <f>COUNT(AC11:AC22)</f>
        <v>3</v>
      </c>
      <c r="AC27" s="316"/>
      <c r="AD27" s="310">
        <f>COUNT(AE11:AE22)</f>
        <v>3</v>
      </c>
      <c r="AE27" s="316"/>
      <c r="AF27" s="41">
        <f>COUNT(AF11:AF22)</f>
        <v>3</v>
      </c>
      <c r="AG27" s="41">
        <f>COUNT(AG11:AG22)</f>
        <v>3</v>
      </c>
      <c r="AH27" s="310">
        <f>COUNT(AI11:AI22)</f>
        <v>3</v>
      </c>
      <c r="AI27" s="316"/>
    </row>
    <row r="28" spans="2:36" s="2" customFormat="1" x14ac:dyDescent="0.2">
      <c r="B28" s="86"/>
      <c r="C28" s="87"/>
      <c r="D28" s="32"/>
      <c r="E28" s="33"/>
      <c r="F28" s="34"/>
      <c r="G28" s="35"/>
      <c r="H28" s="302"/>
      <c r="I28" s="304"/>
      <c r="J28" s="302"/>
      <c r="K28" s="304"/>
      <c r="L28" s="302"/>
      <c r="M28" s="304"/>
      <c r="N28" s="35"/>
      <c r="O28" s="35"/>
      <c r="P28" s="302"/>
      <c r="Q28" s="303"/>
      <c r="T28" s="86"/>
      <c r="U28" s="87"/>
      <c r="V28" s="32"/>
      <c r="W28" s="33"/>
      <c r="X28" s="34"/>
      <c r="Y28" s="35"/>
      <c r="Z28" s="302"/>
      <c r="AA28" s="304"/>
      <c r="AB28" s="302"/>
      <c r="AC28" s="304"/>
      <c r="AD28" s="302"/>
      <c r="AE28" s="304"/>
      <c r="AF28" s="35"/>
      <c r="AG28" s="35"/>
      <c r="AH28" s="302"/>
      <c r="AI28" s="303"/>
    </row>
    <row r="29" spans="2:36" s="2" customFormat="1" ht="12.75" customHeight="1" x14ac:dyDescent="0.2">
      <c r="B29" s="327" t="s">
        <v>16</v>
      </c>
      <c r="C29" s="328"/>
      <c r="D29" s="36">
        <f>MIN(D11:D23)</f>
        <v>8</v>
      </c>
      <c r="E29" s="225"/>
      <c r="F29" s="37">
        <f>MIN(F11:F23)</f>
        <v>3</v>
      </c>
      <c r="G29" s="38">
        <f>MIN(G11:G23)</f>
        <v>7.55</v>
      </c>
      <c r="H29" s="312">
        <f>MIN(I11:I23)</f>
        <v>1</v>
      </c>
      <c r="I29" s="317"/>
      <c r="J29" s="225" t="s">
        <v>14</v>
      </c>
      <c r="K29" s="37">
        <f>MIN(K11:K23)</f>
        <v>5</v>
      </c>
      <c r="L29" s="37" t="s">
        <v>14</v>
      </c>
      <c r="M29" s="38">
        <f>MIN(M11:M23)</f>
        <v>0.4</v>
      </c>
      <c r="N29" s="38">
        <f>MIN(N11:N23)</f>
        <v>0.19</v>
      </c>
      <c r="O29" s="38">
        <f>MIN(O11:O22)</f>
        <v>0</v>
      </c>
      <c r="P29" s="225" t="s">
        <v>14</v>
      </c>
      <c r="Q29" s="49">
        <f>MIN(Q11:Q23)</f>
        <v>0.5</v>
      </c>
      <c r="T29" s="327" t="s">
        <v>16</v>
      </c>
      <c r="U29" s="328"/>
      <c r="V29" s="36">
        <v>5</v>
      </c>
      <c r="W29" s="225"/>
      <c r="X29" s="37">
        <f>MIN(X11:X22)</f>
        <v>1</v>
      </c>
      <c r="Y29" s="38">
        <f>MIN(Y11:Y22)</f>
        <v>7.64</v>
      </c>
      <c r="Z29" s="312">
        <f>MIN(AA11:AA22)</f>
        <v>1</v>
      </c>
      <c r="AA29" s="320"/>
      <c r="AB29" s="225" t="s">
        <v>14</v>
      </c>
      <c r="AC29" s="37">
        <f>MIN(AC11:AC22)</f>
        <v>5</v>
      </c>
      <c r="AD29" s="37" t="s">
        <v>14</v>
      </c>
      <c r="AE29" s="38">
        <f>MIN(AE11:AE22)</f>
        <v>0.8</v>
      </c>
      <c r="AF29" s="38">
        <f>MIN(AF11:AF22)</f>
        <v>0.25</v>
      </c>
      <c r="AG29" s="38">
        <f>MIN(AG11:AG22)</f>
        <v>0.2</v>
      </c>
      <c r="AH29" s="225" t="s">
        <v>14</v>
      </c>
      <c r="AI29" s="49">
        <f>MIN(AI11:AI22)</f>
        <v>0.5</v>
      </c>
    </row>
    <row r="30" spans="2:36" s="2" customFormat="1" x14ac:dyDescent="0.2">
      <c r="B30" s="86"/>
      <c r="C30" s="87"/>
      <c r="D30" s="32"/>
      <c r="E30" s="33"/>
      <c r="F30" s="34"/>
      <c r="G30" s="35"/>
      <c r="H30" s="302"/>
      <c r="I30" s="304"/>
      <c r="J30" s="302"/>
      <c r="K30" s="304"/>
      <c r="L30" s="302"/>
      <c r="M30" s="304"/>
      <c r="N30" s="35"/>
      <c r="O30" s="35"/>
      <c r="P30" s="302"/>
      <c r="Q30" s="303"/>
      <c r="T30" s="86"/>
      <c r="U30" s="87"/>
      <c r="V30" s="32"/>
      <c r="W30" s="33"/>
      <c r="X30" s="34"/>
      <c r="Y30" s="35"/>
      <c r="Z30" s="302"/>
      <c r="AA30" s="304"/>
      <c r="AB30" s="302"/>
      <c r="AC30" s="304"/>
      <c r="AD30" s="302"/>
      <c r="AE30" s="304"/>
      <c r="AF30" s="35"/>
      <c r="AG30" s="35"/>
      <c r="AH30" s="302"/>
      <c r="AI30" s="303"/>
    </row>
    <row r="31" spans="2:36" s="2" customFormat="1" ht="12.75" customHeight="1" x14ac:dyDescent="0.2">
      <c r="B31" s="327" t="s">
        <v>17</v>
      </c>
      <c r="C31" s="328"/>
      <c r="D31" s="226">
        <f>SUM(D11:D23)/D27</f>
        <v>9.5</v>
      </c>
      <c r="E31" s="306">
        <f>SUM(F11:F23)/E27</f>
        <v>8.6666666666666661</v>
      </c>
      <c r="F31" s="307"/>
      <c r="G31" s="227">
        <f>SUM(G11:G23)/G27</f>
        <v>8.1799999999999979</v>
      </c>
      <c r="H31" s="306">
        <f>SUM(I11:I23)/H27</f>
        <v>33.75</v>
      </c>
      <c r="I31" s="307"/>
      <c r="J31" s="306">
        <f>SUM(K11:K23)/J27</f>
        <v>5</v>
      </c>
      <c r="K31" s="307">
        <f>SUM(K11:K26)/9</f>
        <v>6.666666666666667</v>
      </c>
      <c r="L31" s="306">
        <f>SUM(M11:M23)/L27</f>
        <v>1.1333333333333335</v>
      </c>
      <c r="M31" s="307"/>
      <c r="N31" s="227">
        <f>SUM(N11:N23)/N27</f>
        <v>0.59083333333333343</v>
      </c>
      <c r="O31" s="227" t="e">
        <f>SUM(O11:O22)/O27</f>
        <v>#DIV/0!</v>
      </c>
      <c r="P31" s="306">
        <f>SUM(Q11:Q23)/P27</f>
        <v>0.5</v>
      </c>
      <c r="Q31" s="314"/>
      <c r="T31" s="327" t="s">
        <v>17</v>
      </c>
      <c r="U31" s="328"/>
      <c r="V31" s="226">
        <f>SUM(V11:V22)/V27</f>
        <v>8.3333333333333339</v>
      </c>
      <c r="W31" s="306">
        <f>SUM(X11:X22)/W27</f>
        <v>3.3333333333333335</v>
      </c>
      <c r="X31" s="307"/>
      <c r="Y31" s="227">
        <f>SUM(Y11:Y22)/Y27</f>
        <v>8.1133333333333333</v>
      </c>
      <c r="Z31" s="306">
        <f>SUM(AA11:AA22)/Z27</f>
        <v>19.333333333333332</v>
      </c>
      <c r="AA31" s="307"/>
      <c r="AB31" s="306">
        <f>SUM(AC11:AC22)/AB27</f>
        <v>5</v>
      </c>
      <c r="AC31" s="307">
        <f>SUM(AC11:AC26)/9</f>
        <v>1.6666666666666667</v>
      </c>
      <c r="AD31" s="306">
        <f>SUM(AE11:AE22)/AD27</f>
        <v>1.3333333333333333</v>
      </c>
      <c r="AE31" s="307"/>
      <c r="AF31" s="227">
        <f>SUM(AF11:AF22)/AF27</f>
        <v>0.64333333333333331</v>
      </c>
      <c r="AG31" s="227">
        <f>SUM(AG11:AG22)/AG27</f>
        <v>0.77333333333333343</v>
      </c>
      <c r="AH31" s="306">
        <f>SUM(AI11:AI22)/AH27</f>
        <v>0.5</v>
      </c>
      <c r="AI31" s="314"/>
    </row>
    <row r="32" spans="2:36" s="2" customFormat="1" x14ac:dyDescent="0.2">
      <c r="B32" s="86"/>
      <c r="C32" s="87"/>
      <c r="D32" s="32"/>
      <c r="E32" s="302"/>
      <c r="F32" s="304"/>
      <c r="G32" s="35"/>
      <c r="H32" s="302"/>
      <c r="I32" s="304"/>
      <c r="J32" s="302"/>
      <c r="K32" s="304"/>
      <c r="L32" s="302"/>
      <c r="M32" s="304"/>
      <c r="N32" s="35"/>
      <c r="O32" s="35"/>
      <c r="P32" s="302"/>
      <c r="Q32" s="303"/>
      <c r="T32" s="86"/>
      <c r="U32" s="87"/>
      <c r="V32" s="32"/>
      <c r="W32" s="302"/>
      <c r="X32" s="304"/>
      <c r="Y32" s="35"/>
      <c r="Z32" s="302"/>
      <c r="AA32" s="304"/>
      <c r="AB32" s="302"/>
      <c r="AC32" s="304"/>
      <c r="AD32" s="302"/>
      <c r="AE32" s="304"/>
      <c r="AF32" s="35"/>
      <c r="AG32" s="35"/>
      <c r="AH32" s="302"/>
      <c r="AI32" s="303"/>
    </row>
    <row r="33" spans="1:35" s="2" customFormat="1" ht="13.5" customHeight="1" thickBot="1" x14ac:dyDescent="0.25">
      <c r="B33" s="332" t="s">
        <v>18</v>
      </c>
      <c r="C33" s="333"/>
      <c r="D33" s="39">
        <f>MAX(D11:D23)</f>
        <v>16</v>
      </c>
      <c r="E33" s="300">
        <f>MAX(F11:F23)</f>
        <v>17</v>
      </c>
      <c r="F33" s="305"/>
      <c r="G33" s="40">
        <f>MAX(G11:G23)</f>
        <v>9.41</v>
      </c>
      <c r="H33" s="300">
        <f>MAX(I11:I23)</f>
        <v>260</v>
      </c>
      <c r="I33" s="305"/>
      <c r="J33" s="300">
        <f>MAX(K11:K23)</f>
        <v>5</v>
      </c>
      <c r="K33" s="305"/>
      <c r="L33" s="300">
        <f>MAX(M11:M23)</f>
        <v>2.5</v>
      </c>
      <c r="M33" s="305"/>
      <c r="N33" s="40">
        <f>MAX(N11:N23)</f>
        <v>1.5</v>
      </c>
      <c r="O33" s="40">
        <f>MAX(O11:O22)</f>
        <v>0</v>
      </c>
      <c r="P33" s="300">
        <f>MAX(Q11:Q23)</f>
        <v>0.5</v>
      </c>
      <c r="Q33" s="301"/>
      <c r="T33" s="332" t="s">
        <v>18</v>
      </c>
      <c r="U33" s="333"/>
      <c r="V33" s="39">
        <f>MAX(V11:V22)</f>
        <v>13</v>
      </c>
      <c r="W33" s="300">
        <f>MAX(X11:X22)</f>
        <v>5</v>
      </c>
      <c r="X33" s="305"/>
      <c r="Y33" s="40">
        <f>MAX(Y11:Y22)</f>
        <v>8.9499999999999993</v>
      </c>
      <c r="Z33" s="300">
        <f>MAX(AA11:AA22)</f>
        <v>40</v>
      </c>
      <c r="AA33" s="305"/>
      <c r="AB33" s="300">
        <f>MAX(AC11:AC22)</f>
        <v>5</v>
      </c>
      <c r="AC33" s="305"/>
      <c r="AD33" s="300">
        <f>MAX(AE11:AE22)</f>
        <v>1.9</v>
      </c>
      <c r="AE33" s="305"/>
      <c r="AF33" s="40">
        <f>MAX(AF11:AF22)</f>
        <v>1.2</v>
      </c>
      <c r="AG33" s="40">
        <f>MAX(AG11:AG22)</f>
        <v>1.3</v>
      </c>
      <c r="AH33" s="300">
        <f>MAX(AI11:AI22)</f>
        <v>0.5</v>
      </c>
      <c r="AI33" s="301"/>
    </row>
    <row r="35" spans="1:35" ht="13.5" thickBot="1" x14ac:dyDescent="0.25"/>
    <row r="36" spans="1:35" ht="13.5" thickBot="1" x14ac:dyDescent="0.25">
      <c r="A36" s="74" t="s">
        <v>21</v>
      </c>
      <c r="C36" s="152">
        <v>327.5</v>
      </c>
      <c r="S36" s="74" t="s">
        <v>21</v>
      </c>
      <c r="U36" s="75">
        <v>0</v>
      </c>
    </row>
    <row r="37" spans="1:35" ht="13.5" thickBot="1" x14ac:dyDescent="0.25">
      <c r="A37" s="74" t="s">
        <v>22</v>
      </c>
      <c r="D37" s="252">
        <f>$C$36*D31</f>
        <v>3111.25</v>
      </c>
      <c r="E37" s="348">
        <f>$C$36*E31</f>
        <v>2838.333333333333</v>
      </c>
      <c r="F37" s="349"/>
      <c r="G37" s="252">
        <f>$C$36*G31</f>
        <v>2678.9499999999994</v>
      </c>
      <c r="H37" s="348">
        <f>$C$36*H31</f>
        <v>11053.125</v>
      </c>
      <c r="I37" s="349"/>
      <c r="J37" s="348">
        <f>$C$36*J31</f>
        <v>1637.5</v>
      </c>
      <c r="K37" s="349"/>
      <c r="L37" s="348">
        <f>$C$36*L31</f>
        <v>371.16666666666674</v>
      </c>
      <c r="M37" s="349"/>
      <c r="N37" s="252">
        <f>$C$36*N31</f>
        <v>193.4979166666667</v>
      </c>
      <c r="O37" s="252" t="e">
        <f>$C$36*O31</f>
        <v>#DIV/0!</v>
      </c>
      <c r="P37" s="348">
        <f>$C$36*P31</f>
        <v>163.75</v>
      </c>
      <c r="Q37" s="349"/>
      <c r="S37" s="74" t="s">
        <v>22</v>
      </c>
      <c r="V37" s="252">
        <f>$U$36*V31</f>
        <v>0</v>
      </c>
      <c r="W37" s="321">
        <f>$U$36*W31</f>
        <v>0</v>
      </c>
      <c r="X37" s="321"/>
      <c r="Y37" s="252">
        <f>$U$36*Y31</f>
        <v>0</v>
      </c>
      <c r="Z37" s="321">
        <f>$U$36*Z31</f>
        <v>0</v>
      </c>
      <c r="AA37" s="321"/>
      <c r="AB37" s="321">
        <f>$U$36*AB31</f>
        <v>0</v>
      </c>
      <c r="AC37" s="321"/>
      <c r="AD37" s="321">
        <f>$U$36*AD31</f>
        <v>0</v>
      </c>
      <c r="AE37" s="321"/>
      <c r="AF37" s="252">
        <f>$U$36*AF31</f>
        <v>0</v>
      </c>
      <c r="AG37" s="252">
        <f>$U$36*AG31</f>
        <v>0</v>
      </c>
      <c r="AH37" s="321">
        <f>$U$36*AH31</f>
        <v>0</v>
      </c>
      <c r="AI37" s="321"/>
    </row>
    <row r="38" spans="1:35" ht="29.25" customHeight="1" x14ac:dyDescent="0.2"/>
  </sheetData>
  <mergeCells count="115">
    <mergeCell ref="W37:X37"/>
    <mergeCell ref="AH33:AI33"/>
    <mergeCell ref="Z37:AA37"/>
    <mergeCell ref="AB37:AC37"/>
    <mergeCell ref="AD37:AE37"/>
    <mergeCell ref="AH37:AI37"/>
    <mergeCell ref="AD33:AE33"/>
    <mergeCell ref="AH32:AI32"/>
    <mergeCell ref="B33:C33"/>
    <mergeCell ref="E33:F33"/>
    <mergeCell ref="H33:I33"/>
    <mergeCell ref="J33:K33"/>
    <mergeCell ref="L33:M33"/>
    <mergeCell ref="T33:U33"/>
    <mergeCell ref="P33:Q33"/>
    <mergeCell ref="AB33:AC33"/>
    <mergeCell ref="W32:X32"/>
    <mergeCell ref="Z32:AA32"/>
    <mergeCell ref="AB32:AC32"/>
    <mergeCell ref="W33:X33"/>
    <mergeCell ref="Z33:AA33"/>
    <mergeCell ref="AD32:AE32"/>
    <mergeCell ref="P37:Q37"/>
    <mergeCell ref="L37:M37"/>
    <mergeCell ref="Z30:AA30"/>
    <mergeCell ref="AB30:AC30"/>
    <mergeCell ref="AD30:AE30"/>
    <mergeCell ref="AH30:AI30"/>
    <mergeCell ref="B31:C31"/>
    <mergeCell ref="E31:F31"/>
    <mergeCell ref="H31:I31"/>
    <mergeCell ref="J31:K31"/>
    <mergeCell ref="L31:M31"/>
    <mergeCell ref="P31:Q31"/>
    <mergeCell ref="T31:U31"/>
    <mergeCell ref="W31:X31"/>
    <mergeCell ref="Z31:AA31"/>
    <mergeCell ref="AH31:AI31"/>
    <mergeCell ref="AB31:AC31"/>
    <mergeCell ref="AD31:AE31"/>
    <mergeCell ref="Z28:AA28"/>
    <mergeCell ref="AB28:AC28"/>
    <mergeCell ref="AD28:AE28"/>
    <mergeCell ref="AH28:AI28"/>
    <mergeCell ref="B29:C29"/>
    <mergeCell ref="H29:I29"/>
    <mergeCell ref="T29:U29"/>
    <mergeCell ref="Z29:AA29"/>
    <mergeCell ref="P27:Q27"/>
    <mergeCell ref="T9:T10"/>
    <mergeCell ref="U9:U10"/>
    <mergeCell ref="V9:AI9"/>
    <mergeCell ref="D10:Q10"/>
    <mergeCell ref="V10:AI10"/>
    <mergeCell ref="AH26:AI26"/>
    <mergeCell ref="B27:C27"/>
    <mergeCell ref="E27:F27"/>
    <mergeCell ref="H27:I27"/>
    <mergeCell ref="J27:K27"/>
    <mergeCell ref="L27:M27"/>
    <mergeCell ref="E26:F26"/>
    <mergeCell ref="T27:U27"/>
    <mergeCell ref="W27:X27"/>
    <mergeCell ref="Z27:AA27"/>
    <mergeCell ref="AB27:AC27"/>
    <mergeCell ref="AD27:AE27"/>
    <mergeCell ref="W26:X26"/>
    <mergeCell ref="Z26:AA26"/>
    <mergeCell ref="AB26:AC26"/>
    <mergeCell ref="AD26:AE26"/>
    <mergeCell ref="AH27:AI27"/>
    <mergeCell ref="W8:X8"/>
    <mergeCell ref="Z8:AA8"/>
    <mergeCell ref="P8:Q8"/>
    <mergeCell ref="L8:M8"/>
    <mergeCell ref="J8:K8"/>
    <mergeCell ref="H8:I8"/>
    <mergeCell ref="AB8:AC8"/>
    <mergeCell ref="AD8:AE8"/>
    <mergeCell ref="AH8:AI8"/>
    <mergeCell ref="N1:P2"/>
    <mergeCell ref="AF1:AH2"/>
    <mergeCell ref="G3:H3"/>
    <mergeCell ref="Y3:Z3"/>
    <mergeCell ref="G4:H4"/>
    <mergeCell ref="Y4:Z4"/>
    <mergeCell ref="G5:H5"/>
    <mergeCell ref="Y5:Z5"/>
    <mergeCell ref="G6:H6"/>
    <mergeCell ref="Y6:Z6"/>
    <mergeCell ref="J37:K37"/>
    <mergeCell ref="H37:I37"/>
    <mergeCell ref="J30:K30"/>
    <mergeCell ref="E37:F37"/>
    <mergeCell ref="P32:Q32"/>
    <mergeCell ref="L32:M32"/>
    <mergeCell ref="J32:K32"/>
    <mergeCell ref="H32:I32"/>
    <mergeCell ref="E32:F32"/>
    <mergeCell ref="L30:M30"/>
    <mergeCell ref="P30:Q30"/>
    <mergeCell ref="B7:C7"/>
    <mergeCell ref="E8:F8"/>
    <mergeCell ref="P28:Q28"/>
    <mergeCell ref="L28:M28"/>
    <mergeCell ref="J28:K28"/>
    <mergeCell ref="H28:I28"/>
    <mergeCell ref="H30:I30"/>
    <mergeCell ref="P26:Q26"/>
    <mergeCell ref="L26:M26"/>
    <mergeCell ref="J26:K26"/>
    <mergeCell ref="H26:I26"/>
    <mergeCell ref="B9:B10"/>
    <mergeCell ref="C9:C10"/>
    <mergeCell ref="D9:Q9"/>
  </mergeCells>
  <phoneticPr fontId="2" type="noConversion"/>
  <pageMargins left="0.66" right="0.75" top="0.31" bottom="0.36" header="0.26" footer="0.26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J81"/>
  <sheetViews>
    <sheetView topLeftCell="A37" zoomScale="75" zoomScaleNormal="75" workbookViewId="0">
      <selection activeCell="A79" sqref="A79:IV82"/>
    </sheetView>
  </sheetViews>
  <sheetFormatPr defaultRowHeight="12.75" x14ac:dyDescent="0.2"/>
  <cols>
    <col min="1" max="1" width="2.7109375" style="2" customWidth="1"/>
    <col min="2" max="3" width="13" style="2" customWidth="1"/>
    <col min="4" max="4" width="12.140625" style="2" customWidth="1"/>
    <col min="5" max="5" width="5.7109375" style="19" customWidth="1"/>
    <col min="6" max="6" width="5.7109375" style="2" customWidth="1"/>
    <col min="7" max="7" width="8.7109375" style="2" customWidth="1"/>
    <col min="8" max="13" width="5.7109375" style="2" customWidth="1"/>
    <col min="14" max="14" width="14.140625" style="2" customWidth="1"/>
    <col min="15" max="15" width="10.7109375" style="2" customWidth="1"/>
    <col min="16" max="17" width="5.7109375" style="2" customWidth="1"/>
    <col min="18" max="19" width="2.7109375" style="2" customWidth="1"/>
    <col min="20" max="21" width="13" style="2" customWidth="1"/>
    <col min="22" max="22" width="12.140625" style="2" customWidth="1"/>
    <col min="23" max="23" width="5.7109375" style="19" customWidth="1"/>
    <col min="24" max="24" width="5.7109375" style="2" customWidth="1"/>
    <col min="25" max="25" width="8.7109375" style="2" customWidth="1"/>
    <col min="26" max="31" width="5.7109375" style="2" customWidth="1"/>
    <col min="32" max="32" width="14.140625" style="2" customWidth="1"/>
    <col min="33" max="33" width="10.7109375" style="2" customWidth="1"/>
    <col min="34" max="35" width="5.7109375" style="2" customWidth="1"/>
    <col min="36" max="36" width="2.7109375" style="2" customWidth="1"/>
  </cols>
  <sheetData>
    <row r="2" spans="1:35" ht="51.75" customHeight="1" x14ac:dyDescent="0.25">
      <c r="D2" s="55" t="s">
        <v>24</v>
      </c>
      <c r="E2" s="18"/>
      <c r="N2" s="353" t="s">
        <v>25</v>
      </c>
      <c r="O2" s="353"/>
      <c r="P2" s="57"/>
      <c r="Q2" s="82"/>
      <c r="V2" s="55" t="s">
        <v>24</v>
      </c>
      <c r="W2" s="18"/>
      <c r="AF2" s="353" t="s">
        <v>25</v>
      </c>
      <c r="AG2" s="353"/>
      <c r="AH2" s="172"/>
      <c r="AI2" s="82"/>
    </row>
    <row r="3" spans="1:35" ht="16.5" thickBot="1" x14ac:dyDescent="0.3">
      <c r="D3" s="55" t="s">
        <v>1</v>
      </c>
      <c r="E3" s="18"/>
      <c r="N3" s="57"/>
      <c r="O3" s="57"/>
      <c r="P3" s="57"/>
      <c r="Q3" s="82"/>
      <c r="V3" s="55" t="s">
        <v>1</v>
      </c>
      <c r="W3" s="18"/>
      <c r="AF3" s="172"/>
      <c r="AG3" s="172"/>
      <c r="AH3" s="172"/>
      <c r="AI3" s="82"/>
    </row>
    <row r="4" spans="1:35" ht="16.5" thickBot="1" x14ac:dyDescent="0.3">
      <c r="D4" s="55" t="s">
        <v>2</v>
      </c>
      <c r="E4" s="18"/>
      <c r="G4" s="341">
        <v>1</v>
      </c>
      <c r="H4" s="342"/>
      <c r="J4" s="158" t="s">
        <v>49</v>
      </c>
      <c r="V4" s="55" t="s">
        <v>2</v>
      </c>
      <c r="W4" s="18"/>
      <c r="Y4" s="341">
        <v>3</v>
      </c>
      <c r="Z4" s="342"/>
      <c r="AB4" s="158"/>
    </row>
    <row r="5" spans="1:35" ht="16.5" thickBot="1" x14ac:dyDescent="0.3">
      <c r="B5"/>
      <c r="D5" s="55" t="s">
        <v>3</v>
      </c>
      <c r="E5" s="18"/>
      <c r="G5" s="341" t="s">
        <v>50</v>
      </c>
      <c r="H5" s="342"/>
      <c r="T5"/>
      <c r="V5" s="55" t="s">
        <v>3</v>
      </c>
      <c r="W5" s="18"/>
      <c r="Y5" s="341" t="s">
        <v>50</v>
      </c>
      <c r="Z5" s="342"/>
    </row>
    <row r="6" spans="1:35" ht="16.5" thickBot="1" x14ac:dyDescent="0.3">
      <c r="D6" s="55" t="s">
        <v>27</v>
      </c>
      <c r="E6" s="18"/>
      <c r="G6" s="178" t="s">
        <v>51</v>
      </c>
      <c r="H6" s="179"/>
      <c r="V6" s="55" t="s">
        <v>27</v>
      </c>
      <c r="W6" s="18"/>
      <c r="Y6" s="341" t="s">
        <v>28</v>
      </c>
      <c r="Z6" s="342"/>
    </row>
    <row r="7" spans="1:35" ht="16.5" thickBot="1" x14ac:dyDescent="0.3">
      <c r="D7" s="55" t="s">
        <v>29</v>
      </c>
      <c r="E7" s="18"/>
      <c r="G7" s="343"/>
      <c r="H7" s="344"/>
      <c r="V7" s="55" t="s">
        <v>29</v>
      </c>
      <c r="W7" s="18"/>
      <c r="Y7" s="343"/>
      <c r="Z7" s="344"/>
    </row>
    <row r="8" spans="1:35" ht="29.25" customHeight="1" thickBot="1" x14ac:dyDescent="0.25">
      <c r="B8" s="345" t="s">
        <v>44</v>
      </c>
      <c r="C8" s="345"/>
      <c r="D8" s="2">
        <v>30</v>
      </c>
      <c r="F8" s="2">
        <v>30</v>
      </c>
      <c r="G8" s="2" t="s">
        <v>45</v>
      </c>
      <c r="I8" s="2">
        <v>600</v>
      </c>
      <c r="K8" s="2">
        <v>10</v>
      </c>
      <c r="M8" s="2">
        <v>15</v>
      </c>
      <c r="N8" s="2">
        <v>1</v>
      </c>
      <c r="O8" s="2" t="s">
        <v>46</v>
      </c>
      <c r="Q8" s="2">
        <v>2</v>
      </c>
      <c r="U8" s="19"/>
    </row>
    <row r="9" spans="1:35" ht="68.25" customHeight="1" thickBot="1" x14ac:dyDescent="0.25">
      <c r="A9" s="1"/>
      <c r="B9" s="85" t="s">
        <v>30</v>
      </c>
      <c r="C9" s="183" t="s">
        <v>31</v>
      </c>
      <c r="D9" s="76" t="s">
        <v>52</v>
      </c>
      <c r="E9" s="308" t="s">
        <v>7</v>
      </c>
      <c r="F9" s="315"/>
      <c r="G9" s="8" t="s">
        <v>8</v>
      </c>
      <c r="H9" s="308" t="s">
        <v>9</v>
      </c>
      <c r="I9" s="315"/>
      <c r="J9" s="308" t="s">
        <v>10</v>
      </c>
      <c r="K9" s="315"/>
      <c r="L9" s="308" t="s">
        <v>11</v>
      </c>
      <c r="M9" s="315"/>
      <c r="N9" s="7" t="s">
        <v>12</v>
      </c>
      <c r="O9" s="7" t="s">
        <v>41</v>
      </c>
      <c r="P9" s="308" t="s">
        <v>13</v>
      </c>
      <c r="Q9" s="309"/>
      <c r="T9" s="85" t="s">
        <v>30</v>
      </c>
      <c r="U9" s="183" t="s">
        <v>31</v>
      </c>
      <c r="V9" s="76" t="s">
        <v>52</v>
      </c>
      <c r="W9" s="308" t="s">
        <v>7</v>
      </c>
      <c r="X9" s="315"/>
      <c r="Y9" s="8" t="s">
        <v>8</v>
      </c>
      <c r="Z9" s="308" t="s">
        <v>9</v>
      </c>
      <c r="AA9" s="315"/>
      <c r="AB9" s="308" t="s">
        <v>10</v>
      </c>
      <c r="AC9" s="315"/>
      <c r="AD9" s="308" t="s">
        <v>11</v>
      </c>
      <c r="AE9" s="315"/>
      <c r="AF9" s="7" t="s">
        <v>12</v>
      </c>
      <c r="AG9" s="7" t="s">
        <v>41</v>
      </c>
      <c r="AH9" s="308" t="s">
        <v>13</v>
      </c>
      <c r="AI9" s="309"/>
    </row>
    <row r="10" spans="1:35" x14ac:dyDescent="0.2">
      <c r="A10" s="1"/>
      <c r="B10" s="334"/>
      <c r="C10" s="334"/>
      <c r="D10" s="323" t="s">
        <v>33</v>
      </c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7"/>
      <c r="T10" s="334"/>
      <c r="U10" s="334"/>
      <c r="V10" s="323" t="s">
        <v>33</v>
      </c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7"/>
    </row>
    <row r="11" spans="1:35" ht="13.5" thickBot="1" x14ac:dyDescent="0.25">
      <c r="A11" s="1"/>
      <c r="B11" s="335"/>
      <c r="C11" s="335"/>
      <c r="D11" s="329" t="s">
        <v>34</v>
      </c>
      <c r="E11" s="351"/>
      <c r="F11" s="351"/>
      <c r="G11" s="351"/>
      <c r="H11" s="351"/>
      <c r="I11" s="351"/>
      <c r="J11" s="351"/>
      <c r="K11" s="351"/>
      <c r="L11" s="351"/>
      <c r="M11" s="351"/>
      <c r="N11" s="351"/>
      <c r="O11" s="351"/>
      <c r="P11" s="351"/>
      <c r="Q11" s="352"/>
      <c r="T11" s="335"/>
      <c r="U11" s="335"/>
      <c r="V11" s="329" t="s">
        <v>34</v>
      </c>
      <c r="W11" s="351"/>
      <c r="X11" s="351"/>
      <c r="Y11" s="351"/>
      <c r="Z11" s="351"/>
      <c r="AA11" s="351"/>
      <c r="AB11" s="351"/>
      <c r="AC11" s="351"/>
      <c r="AD11" s="351"/>
      <c r="AE11" s="351"/>
      <c r="AF11" s="351"/>
      <c r="AG11" s="351"/>
      <c r="AH11" s="351"/>
      <c r="AI11" s="352"/>
    </row>
    <row r="12" spans="1:35" x14ac:dyDescent="0.2">
      <c r="B12" s="143">
        <v>42549</v>
      </c>
      <c r="C12" s="144">
        <v>42564</v>
      </c>
      <c r="D12" s="181">
        <v>6</v>
      </c>
      <c r="E12" s="156" t="s">
        <v>14</v>
      </c>
      <c r="F12" s="186">
        <v>1</v>
      </c>
      <c r="G12" s="174">
        <v>7.13</v>
      </c>
      <c r="H12" s="156"/>
      <c r="I12" s="186">
        <v>34</v>
      </c>
      <c r="J12" s="156" t="s">
        <v>14</v>
      </c>
      <c r="K12" s="186">
        <v>5</v>
      </c>
      <c r="L12" s="171"/>
      <c r="M12" s="186">
        <v>0.8</v>
      </c>
      <c r="N12" s="174">
        <v>0.23</v>
      </c>
      <c r="O12" s="174">
        <v>0.49</v>
      </c>
      <c r="P12" s="156" t="s">
        <v>14</v>
      </c>
      <c r="Q12" s="206">
        <v>0.5</v>
      </c>
      <c r="T12" s="143">
        <v>42487</v>
      </c>
      <c r="U12" s="144">
        <v>42500</v>
      </c>
      <c r="V12" s="181">
        <v>12</v>
      </c>
      <c r="W12" s="156"/>
      <c r="X12" s="186">
        <v>8</v>
      </c>
      <c r="Y12" s="174">
        <v>7.65</v>
      </c>
      <c r="Z12" s="156"/>
      <c r="AA12" s="186">
        <v>30</v>
      </c>
      <c r="AB12" s="156" t="s">
        <v>14</v>
      </c>
      <c r="AC12" s="186">
        <v>5</v>
      </c>
      <c r="AD12" s="171"/>
      <c r="AE12" s="186">
        <v>0.7</v>
      </c>
      <c r="AF12" s="174">
        <v>0.49</v>
      </c>
      <c r="AG12" s="174"/>
      <c r="AH12" s="156" t="s">
        <v>14</v>
      </c>
      <c r="AI12" s="206">
        <v>0.5</v>
      </c>
    </row>
    <row r="13" spans="1:35" x14ac:dyDescent="0.2">
      <c r="B13" s="143">
        <v>42570</v>
      </c>
      <c r="C13" s="144">
        <v>42585</v>
      </c>
      <c r="D13" s="181">
        <v>5</v>
      </c>
      <c r="E13" s="156" t="s">
        <v>14</v>
      </c>
      <c r="F13" s="186">
        <v>1</v>
      </c>
      <c r="G13" s="174">
        <v>7.15</v>
      </c>
      <c r="H13" s="156"/>
      <c r="I13" s="186">
        <v>58</v>
      </c>
      <c r="J13" s="156" t="s">
        <v>14</v>
      </c>
      <c r="K13" s="186">
        <v>5</v>
      </c>
      <c r="L13" s="171"/>
      <c r="M13" s="186">
        <v>0.6</v>
      </c>
      <c r="N13" s="174">
        <v>0.26</v>
      </c>
      <c r="O13" s="174">
        <v>0.2</v>
      </c>
      <c r="P13" s="156" t="s">
        <v>14</v>
      </c>
      <c r="Q13" s="206">
        <v>0.5</v>
      </c>
      <c r="T13" s="143">
        <v>42514</v>
      </c>
      <c r="U13" s="144">
        <v>42528</v>
      </c>
      <c r="V13" s="181">
        <v>9</v>
      </c>
      <c r="W13" s="156"/>
      <c r="X13" s="186">
        <v>6</v>
      </c>
      <c r="Y13" s="174">
        <v>7.63</v>
      </c>
      <c r="Z13" s="156"/>
      <c r="AA13" s="186">
        <v>17</v>
      </c>
      <c r="AB13" s="156" t="s">
        <v>14</v>
      </c>
      <c r="AC13" s="186">
        <v>5</v>
      </c>
      <c r="AD13" s="171"/>
      <c r="AE13" s="186">
        <v>1.1000000000000001</v>
      </c>
      <c r="AF13" s="174">
        <v>0.56000000000000005</v>
      </c>
      <c r="AG13" s="174"/>
      <c r="AH13" s="156" t="s">
        <v>14</v>
      </c>
      <c r="AI13" s="206">
        <v>0.5</v>
      </c>
    </row>
    <row r="14" spans="1:35" x14ac:dyDescent="0.2">
      <c r="B14" s="139">
        <v>42620</v>
      </c>
      <c r="C14" s="140">
        <v>42639</v>
      </c>
      <c r="D14" s="180">
        <v>11</v>
      </c>
      <c r="E14" s="149"/>
      <c r="F14" s="207">
        <v>9</v>
      </c>
      <c r="G14" s="155">
        <v>6.94</v>
      </c>
      <c r="H14" s="149"/>
      <c r="I14" s="207">
        <v>3</v>
      </c>
      <c r="J14" s="150" t="s">
        <v>14</v>
      </c>
      <c r="K14" s="208">
        <v>5</v>
      </c>
      <c r="L14" s="151"/>
      <c r="M14" s="207">
        <v>2.2999999999999998</v>
      </c>
      <c r="N14" s="155">
        <v>0.1</v>
      </c>
      <c r="O14" s="155">
        <v>1.1000000000000001</v>
      </c>
      <c r="P14" s="150"/>
      <c r="Q14" s="209">
        <v>1</v>
      </c>
      <c r="T14" s="139">
        <v>42537</v>
      </c>
      <c r="U14" s="140">
        <v>42551</v>
      </c>
      <c r="V14" s="180">
        <v>7</v>
      </c>
      <c r="W14" s="149"/>
      <c r="X14" s="207">
        <v>3</v>
      </c>
      <c r="Y14" s="155">
        <v>7.61</v>
      </c>
      <c r="Z14" s="149"/>
      <c r="AA14" s="207">
        <v>1</v>
      </c>
      <c r="AB14" s="150" t="s">
        <v>14</v>
      </c>
      <c r="AC14" s="208">
        <v>5</v>
      </c>
      <c r="AD14" s="151"/>
      <c r="AE14" s="207">
        <v>1.7</v>
      </c>
      <c r="AF14" s="155">
        <v>0.32</v>
      </c>
      <c r="AG14" s="155"/>
      <c r="AH14" s="150" t="s">
        <v>14</v>
      </c>
      <c r="AI14" s="209">
        <v>0.5</v>
      </c>
    </row>
    <row r="15" spans="1:35" x14ac:dyDescent="0.2">
      <c r="B15" s="141">
        <v>42668</v>
      </c>
      <c r="C15" s="142">
        <v>42682</v>
      </c>
      <c r="D15" s="180">
        <v>2</v>
      </c>
      <c r="E15" s="149"/>
      <c r="F15" s="207">
        <v>4</v>
      </c>
      <c r="G15" s="155">
        <v>7.38</v>
      </c>
      <c r="H15" s="149" t="s">
        <v>53</v>
      </c>
      <c r="I15" s="207">
        <v>2000</v>
      </c>
      <c r="J15" s="150" t="s">
        <v>14</v>
      </c>
      <c r="K15" s="208">
        <v>5</v>
      </c>
      <c r="L15" s="151" t="s">
        <v>14</v>
      </c>
      <c r="M15" s="207">
        <v>0.5</v>
      </c>
      <c r="N15" s="155">
        <v>0.28000000000000003</v>
      </c>
      <c r="O15" s="155">
        <v>0.28999999999999998</v>
      </c>
      <c r="P15" s="149" t="s">
        <v>14</v>
      </c>
      <c r="Q15" s="210">
        <v>0.5</v>
      </c>
      <c r="T15" s="141">
        <v>42570</v>
      </c>
      <c r="U15" s="142">
        <v>42585</v>
      </c>
      <c r="V15" s="180">
        <v>8</v>
      </c>
      <c r="W15" s="149"/>
      <c r="X15" s="207">
        <v>1</v>
      </c>
      <c r="Y15" s="155">
        <v>7.51</v>
      </c>
      <c r="Z15" s="149"/>
      <c r="AA15" s="207">
        <v>69</v>
      </c>
      <c r="AB15" s="150" t="s">
        <v>14</v>
      </c>
      <c r="AC15" s="208">
        <v>5</v>
      </c>
      <c r="AD15" s="151"/>
      <c r="AE15" s="207">
        <v>3.2</v>
      </c>
      <c r="AF15" s="155">
        <v>0.34</v>
      </c>
      <c r="AG15" s="155"/>
      <c r="AH15" s="149"/>
      <c r="AI15" s="210">
        <v>1.3</v>
      </c>
    </row>
    <row r="16" spans="1:35" x14ac:dyDescent="0.2">
      <c r="B16" s="141">
        <v>42725</v>
      </c>
      <c r="C16" s="142">
        <v>42745</v>
      </c>
      <c r="D16" s="192">
        <v>20</v>
      </c>
      <c r="E16" s="153"/>
      <c r="F16" s="211">
        <v>7</v>
      </c>
      <c r="G16" s="173">
        <v>7.3</v>
      </c>
      <c r="H16" s="153"/>
      <c r="I16" s="211">
        <v>60</v>
      </c>
      <c r="J16" s="153" t="s">
        <v>14</v>
      </c>
      <c r="K16" s="211">
        <v>5</v>
      </c>
      <c r="L16" s="194"/>
      <c r="M16" s="211">
        <v>9.5</v>
      </c>
      <c r="N16" s="173">
        <v>0.38</v>
      </c>
      <c r="O16" s="173">
        <v>0.2</v>
      </c>
      <c r="P16" s="154"/>
      <c r="Q16" s="212">
        <v>8.9</v>
      </c>
      <c r="T16" s="141">
        <v>42598</v>
      </c>
      <c r="U16" s="142">
        <v>42614</v>
      </c>
      <c r="V16" s="192">
        <v>13</v>
      </c>
      <c r="W16" s="153"/>
      <c r="X16" s="211">
        <v>1</v>
      </c>
      <c r="Y16" s="173">
        <v>7.56</v>
      </c>
      <c r="Z16" s="153" t="s">
        <v>14</v>
      </c>
      <c r="AA16" s="211">
        <v>1</v>
      </c>
      <c r="AB16" s="153" t="s">
        <v>14</v>
      </c>
      <c r="AC16" s="211">
        <v>5</v>
      </c>
      <c r="AD16" s="194"/>
      <c r="AE16" s="211">
        <v>4.0999999999999996</v>
      </c>
      <c r="AF16" s="173">
        <v>0.23</v>
      </c>
      <c r="AG16" s="173"/>
      <c r="AH16" s="154"/>
      <c r="AI16" s="212">
        <v>1.3</v>
      </c>
    </row>
    <row r="17" spans="2:35" x14ac:dyDescent="0.2">
      <c r="B17" s="143"/>
      <c r="C17" s="144"/>
      <c r="D17" s="181"/>
      <c r="E17" s="156"/>
      <c r="F17" s="186"/>
      <c r="G17" s="174"/>
      <c r="H17" s="156"/>
      <c r="I17" s="186"/>
      <c r="J17" s="156"/>
      <c r="K17" s="186"/>
      <c r="L17" s="171"/>
      <c r="M17" s="186"/>
      <c r="N17" s="174"/>
      <c r="O17" s="174"/>
      <c r="P17" s="156"/>
      <c r="Q17" s="206"/>
      <c r="T17" s="139">
        <v>42620</v>
      </c>
      <c r="U17" s="140">
        <v>42639</v>
      </c>
      <c r="V17" s="181">
        <v>13</v>
      </c>
      <c r="W17" s="156"/>
      <c r="X17" s="186">
        <v>1</v>
      </c>
      <c r="Y17" s="174">
        <v>7.5</v>
      </c>
      <c r="Z17" s="156" t="s">
        <v>14</v>
      </c>
      <c r="AA17" s="186">
        <v>1</v>
      </c>
      <c r="AB17" s="156" t="s">
        <v>14</v>
      </c>
      <c r="AC17" s="186">
        <v>5</v>
      </c>
      <c r="AD17" s="171"/>
      <c r="AE17" s="186">
        <v>6.5</v>
      </c>
      <c r="AF17" s="174">
        <v>0.26</v>
      </c>
      <c r="AG17" s="174"/>
      <c r="AH17" s="156"/>
      <c r="AI17" s="206">
        <v>1.3</v>
      </c>
    </row>
    <row r="18" spans="2:35" x14ac:dyDescent="0.2">
      <c r="B18" s="143"/>
      <c r="C18" s="144"/>
      <c r="D18" s="181"/>
      <c r="E18" s="156"/>
      <c r="F18" s="186"/>
      <c r="G18" s="163"/>
      <c r="H18" s="156"/>
      <c r="I18" s="186"/>
      <c r="J18" s="156"/>
      <c r="K18" s="186"/>
      <c r="L18" s="171"/>
      <c r="M18" s="186"/>
      <c r="N18" s="174"/>
      <c r="O18" s="174"/>
      <c r="P18" s="156"/>
      <c r="Q18" s="206"/>
      <c r="T18" s="143">
        <v>42668</v>
      </c>
      <c r="U18" s="144">
        <v>42682</v>
      </c>
      <c r="V18" s="181">
        <v>2</v>
      </c>
      <c r="W18" s="156"/>
      <c r="X18" s="186">
        <v>1</v>
      </c>
      <c r="Y18" s="174">
        <v>9.1999999999999993</v>
      </c>
      <c r="Z18" s="156" t="s">
        <v>14</v>
      </c>
      <c r="AA18" s="186">
        <v>1</v>
      </c>
      <c r="AB18" s="156" t="s">
        <v>14</v>
      </c>
      <c r="AC18" s="186">
        <v>5</v>
      </c>
      <c r="AD18" s="171" t="s">
        <v>14</v>
      </c>
      <c r="AE18" s="186">
        <v>0.5</v>
      </c>
      <c r="AF18" s="174">
        <v>0.28000000000000003</v>
      </c>
      <c r="AG18" s="174"/>
      <c r="AH18" s="156" t="s">
        <v>14</v>
      </c>
      <c r="AI18" s="206">
        <v>0.5</v>
      </c>
    </row>
    <row r="19" spans="2:35" x14ac:dyDescent="0.2">
      <c r="B19" s="145"/>
      <c r="C19" s="146"/>
      <c r="D19" s="213"/>
      <c r="E19" s="159"/>
      <c r="F19" s="214"/>
      <c r="G19" s="175"/>
      <c r="H19" s="159"/>
      <c r="I19" s="214"/>
      <c r="J19" s="159"/>
      <c r="K19" s="214"/>
      <c r="L19" s="215"/>
      <c r="M19" s="214"/>
      <c r="N19" s="175"/>
      <c r="O19" s="175"/>
      <c r="P19" s="159"/>
      <c r="Q19" s="216"/>
      <c r="T19" s="145">
        <v>42695</v>
      </c>
      <c r="U19" s="146">
        <v>42710</v>
      </c>
      <c r="V19" s="213">
        <v>2</v>
      </c>
      <c r="W19" s="159"/>
      <c r="X19" s="214">
        <v>2</v>
      </c>
      <c r="Y19" s="175">
        <v>8.8000000000000007</v>
      </c>
      <c r="Z19" s="159" t="s">
        <v>14</v>
      </c>
      <c r="AA19" s="214">
        <v>1</v>
      </c>
      <c r="AB19" s="159" t="s">
        <v>14</v>
      </c>
      <c r="AC19" s="214">
        <v>5</v>
      </c>
      <c r="AD19" s="215"/>
      <c r="AE19" s="214">
        <v>2.6</v>
      </c>
      <c r="AF19" s="175">
        <v>0.36</v>
      </c>
      <c r="AG19" s="175"/>
      <c r="AH19" s="159"/>
      <c r="AI19" s="216">
        <v>1.5</v>
      </c>
    </row>
    <row r="20" spans="2:35" x14ac:dyDescent="0.2">
      <c r="B20" s="143"/>
      <c r="C20" s="143"/>
      <c r="D20" s="217"/>
      <c r="E20" s="161"/>
      <c r="F20" s="218"/>
      <c r="G20" s="162"/>
      <c r="H20" s="161"/>
      <c r="I20" s="218"/>
      <c r="J20" s="157"/>
      <c r="K20" s="218"/>
      <c r="L20" s="161"/>
      <c r="M20" s="218"/>
      <c r="N20" s="182"/>
      <c r="O20" s="182"/>
      <c r="P20" s="157"/>
      <c r="Q20" s="206"/>
      <c r="T20" s="143">
        <v>42720</v>
      </c>
      <c r="U20" s="143">
        <v>42738</v>
      </c>
      <c r="V20" s="217">
        <v>9</v>
      </c>
      <c r="W20" s="161"/>
      <c r="X20" s="218">
        <v>8</v>
      </c>
      <c r="Y20" s="182">
        <v>9.35</v>
      </c>
      <c r="Z20" s="157" t="s">
        <v>14</v>
      </c>
      <c r="AA20" s="218">
        <v>1</v>
      </c>
      <c r="AB20" s="157" t="s">
        <v>14</v>
      </c>
      <c r="AC20" s="218">
        <v>5</v>
      </c>
      <c r="AD20" s="161"/>
      <c r="AE20" s="218">
        <v>1.7</v>
      </c>
      <c r="AF20" s="182">
        <v>0.25</v>
      </c>
      <c r="AG20" s="182"/>
      <c r="AH20" s="157"/>
      <c r="AI20" s="206">
        <v>1</v>
      </c>
    </row>
    <row r="21" spans="2:35" x14ac:dyDescent="0.2">
      <c r="B21" s="147"/>
      <c r="C21" s="147"/>
      <c r="D21" s="219"/>
      <c r="E21" s="184"/>
      <c r="F21" s="220"/>
      <c r="G21" s="164"/>
      <c r="H21" s="184"/>
      <c r="I21" s="220"/>
      <c r="J21" s="160"/>
      <c r="K21" s="220"/>
      <c r="L21" s="184"/>
      <c r="M21" s="220"/>
      <c r="N21" s="185"/>
      <c r="O21" s="185"/>
      <c r="P21" s="160"/>
      <c r="Q21" s="221"/>
      <c r="T21" s="147">
        <v>42793</v>
      </c>
      <c r="U21" s="147">
        <v>42808</v>
      </c>
      <c r="V21" s="219">
        <v>9</v>
      </c>
      <c r="W21" s="184" t="s">
        <v>54</v>
      </c>
      <c r="X21" s="220">
        <v>15</v>
      </c>
      <c r="Y21" s="185">
        <v>8.11</v>
      </c>
      <c r="Z21" s="184"/>
      <c r="AA21" s="220">
        <v>80</v>
      </c>
      <c r="AB21" s="160" t="s">
        <v>14</v>
      </c>
      <c r="AC21" s="220">
        <v>5</v>
      </c>
      <c r="AD21" s="184"/>
      <c r="AE21" s="220">
        <v>0.2</v>
      </c>
      <c r="AF21" s="185">
        <v>0.28999999999999998</v>
      </c>
      <c r="AG21" s="185"/>
      <c r="AH21" s="160" t="s">
        <v>14</v>
      </c>
      <c r="AI21" s="221">
        <v>0.5</v>
      </c>
    </row>
    <row r="22" spans="2:35" x14ac:dyDescent="0.2">
      <c r="B22" s="143"/>
      <c r="C22" s="143"/>
      <c r="D22" s="222"/>
      <c r="E22" s="161"/>
      <c r="F22" s="218"/>
      <c r="G22" s="182"/>
      <c r="H22" s="161"/>
      <c r="I22" s="218"/>
      <c r="J22" s="157"/>
      <c r="K22" s="218"/>
      <c r="L22" s="161"/>
      <c r="M22" s="218"/>
      <c r="N22" s="162"/>
      <c r="O22" s="182"/>
      <c r="P22" s="157"/>
      <c r="Q22" s="206"/>
      <c r="T22" s="143">
        <v>42807</v>
      </c>
      <c r="U22" s="143">
        <v>42828</v>
      </c>
      <c r="V22" s="222">
        <v>9</v>
      </c>
      <c r="W22" s="161"/>
      <c r="X22" s="218">
        <v>4</v>
      </c>
      <c r="Y22" s="182">
        <v>8.85</v>
      </c>
      <c r="Z22" s="161"/>
      <c r="AA22" s="218">
        <v>3</v>
      </c>
      <c r="AB22" s="157" t="s">
        <v>14</v>
      </c>
      <c r="AC22" s="218">
        <v>5</v>
      </c>
      <c r="AD22" s="161"/>
      <c r="AE22" s="218">
        <v>0.7</v>
      </c>
      <c r="AF22" s="182">
        <v>0.4</v>
      </c>
      <c r="AG22" s="182"/>
      <c r="AH22" s="157" t="s">
        <v>14</v>
      </c>
      <c r="AI22" s="206">
        <v>0.5</v>
      </c>
    </row>
    <row r="23" spans="2:35" x14ac:dyDescent="0.2">
      <c r="B23" s="143"/>
      <c r="C23" s="143"/>
      <c r="D23" s="222"/>
      <c r="E23" s="161"/>
      <c r="F23" s="218"/>
      <c r="G23" s="182"/>
      <c r="H23" s="161"/>
      <c r="I23" s="218"/>
      <c r="J23" s="157"/>
      <c r="K23" s="218"/>
      <c r="L23" s="161"/>
      <c r="M23" s="218"/>
      <c r="N23" s="162"/>
      <c r="O23" s="182"/>
      <c r="P23" s="157"/>
      <c r="Q23" s="206"/>
      <c r="T23" s="143">
        <v>42844</v>
      </c>
      <c r="U23" s="143">
        <v>42858</v>
      </c>
      <c r="V23" s="222">
        <v>16</v>
      </c>
      <c r="W23" s="161"/>
      <c r="X23" s="218">
        <v>22</v>
      </c>
      <c r="Y23" s="182">
        <v>9.5299999999999994</v>
      </c>
      <c r="Z23" s="157" t="s">
        <v>14</v>
      </c>
      <c r="AA23" s="218">
        <v>10</v>
      </c>
      <c r="AB23" s="157" t="s">
        <v>14</v>
      </c>
      <c r="AC23" s="218">
        <v>5</v>
      </c>
      <c r="AD23" s="161"/>
      <c r="AE23" s="218">
        <v>4.0999999999999996</v>
      </c>
      <c r="AF23" s="182">
        <v>0.42</v>
      </c>
      <c r="AG23" s="182"/>
      <c r="AH23" s="157"/>
      <c r="AI23" s="206">
        <v>3.6</v>
      </c>
    </row>
    <row r="24" spans="2:35" x14ac:dyDescent="0.2">
      <c r="B24" s="141"/>
      <c r="C24" s="142"/>
      <c r="D24" s="192"/>
      <c r="E24" s="153"/>
      <c r="F24" s="211"/>
      <c r="G24" s="173"/>
      <c r="H24" s="153"/>
      <c r="I24" s="211"/>
      <c r="J24" s="153"/>
      <c r="K24" s="211"/>
      <c r="L24" s="194"/>
      <c r="M24" s="211"/>
      <c r="N24" s="173"/>
      <c r="O24" s="173"/>
      <c r="P24" s="154"/>
      <c r="Q24" s="212"/>
      <c r="T24" s="141"/>
      <c r="U24" s="142"/>
      <c r="V24" s="192"/>
      <c r="W24" s="153"/>
      <c r="X24" s="211"/>
      <c r="Y24" s="173"/>
      <c r="Z24" s="153"/>
      <c r="AA24" s="211"/>
      <c r="AB24" s="153"/>
      <c r="AC24" s="211"/>
      <c r="AD24" s="194"/>
      <c r="AE24" s="211"/>
      <c r="AF24" s="173"/>
      <c r="AG24" s="173"/>
      <c r="AH24" s="154"/>
      <c r="AI24" s="212"/>
    </row>
    <row r="25" spans="2:35" x14ac:dyDescent="0.2">
      <c r="B25" s="143"/>
      <c r="C25" s="144"/>
      <c r="D25" s="181"/>
      <c r="E25" s="156"/>
      <c r="F25" s="186"/>
      <c r="G25" s="174"/>
      <c r="H25" s="156"/>
      <c r="I25" s="186"/>
      <c r="J25" s="156"/>
      <c r="K25" s="186"/>
      <c r="L25" s="171"/>
      <c r="M25" s="186"/>
      <c r="N25" s="174"/>
      <c r="O25" s="174"/>
      <c r="P25" s="156"/>
      <c r="Q25" s="206"/>
      <c r="T25" s="143"/>
      <c r="U25" s="144"/>
      <c r="V25" s="181"/>
      <c r="W25" s="156"/>
      <c r="X25" s="186"/>
      <c r="Y25" s="174"/>
      <c r="Z25" s="156"/>
      <c r="AA25" s="186"/>
      <c r="AB25" s="156"/>
      <c r="AC25" s="186"/>
      <c r="AD25" s="171"/>
      <c r="AE25" s="186"/>
      <c r="AF25" s="174"/>
      <c r="AG25" s="174"/>
      <c r="AH25" s="156"/>
      <c r="AI25" s="206"/>
    </row>
    <row r="26" spans="2:35" ht="13.5" thickBot="1" x14ac:dyDescent="0.25">
      <c r="B26" s="166"/>
      <c r="C26" s="166"/>
      <c r="D26" s="167"/>
      <c r="E26" s="169"/>
      <c r="F26" s="223"/>
      <c r="G26" s="170"/>
      <c r="H26" s="169"/>
      <c r="I26" s="223"/>
      <c r="J26" s="168"/>
      <c r="K26" s="223"/>
      <c r="L26" s="169"/>
      <c r="M26" s="223"/>
      <c r="N26" s="170"/>
      <c r="O26" s="170"/>
      <c r="P26" s="168"/>
      <c r="Q26" s="224"/>
      <c r="T26" s="166"/>
      <c r="U26" s="166"/>
      <c r="V26" s="167"/>
      <c r="W26" s="169"/>
      <c r="X26" s="223"/>
      <c r="Y26" s="170"/>
      <c r="Z26" s="169"/>
      <c r="AA26" s="223"/>
      <c r="AB26" s="168"/>
      <c r="AC26" s="223"/>
      <c r="AD26" s="169"/>
      <c r="AE26" s="223"/>
      <c r="AF26" s="170"/>
      <c r="AG26" s="170"/>
      <c r="AH26" s="168"/>
      <c r="AI26" s="224"/>
    </row>
    <row r="27" spans="2:35" x14ac:dyDescent="0.2">
      <c r="E27" s="2"/>
      <c r="H27" s="158" t="s">
        <v>55</v>
      </c>
      <c r="W27" s="2"/>
    </row>
    <row r="29" spans="2:35" ht="13.5" thickBot="1" x14ac:dyDescent="0.25">
      <c r="B29" s="225"/>
      <c r="C29" s="225"/>
      <c r="D29" s="225"/>
      <c r="E29" s="319"/>
      <c r="F29" s="319"/>
      <c r="G29" s="225"/>
      <c r="H29" s="319"/>
      <c r="I29" s="319"/>
      <c r="J29" s="319"/>
      <c r="K29" s="319"/>
      <c r="L29" s="319"/>
      <c r="M29" s="319"/>
      <c r="N29" s="225"/>
      <c r="O29" s="225"/>
      <c r="P29" s="319"/>
      <c r="Q29" s="319"/>
      <c r="T29" s="225"/>
      <c r="U29" s="225"/>
      <c r="V29" s="225"/>
      <c r="W29" s="319"/>
      <c r="X29" s="319"/>
      <c r="Y29" s="225"/>
      <c r="Z29" s="319"/>
      <c r="AA29" s="319"/>
      <c r="AB29" s="319"/>
      <c r="AC29" s="319"/>
      <c r="AD29" s="319"/>
      <c r="AE29" s="319"/>
      <c r="AF29" s="225"/>
      <c r="AG29" s="225"/>
      <c r="AH29" s="319"/>
      <c r="AI29" s="319"/>
    </row>
    <row r="30" spans="2:35" x14ac:dyDescent="0.2">
      <c r="B30" s="336" t="s">
        <v>15</v>
      </c>
      <c r="C30" s="337"/>
      <c r="D30" s="41">
        <f>COUNT(D12:D26)</f>
        <v>5</v>
      </c>
      <c r="E30" s="310">
        <f>COUNT(F12:F26)</f>
        <v>5</v>
      </c>
      <c r="F30" s="316">
        <f>COUNT(F12:F26)</f>
        <v>5</v>
      </c>
      <c r="G30" s="41">
        <f>COUNT(G12:G26)</f>
        <v>5</v>
      </c>
      <c r="H30" s="310">
        <f>COUNT(I12:I26)</f>
        <v>5</v>
      </c>
      <c r="I30" s="316"/>
      <c r="J30" s="310">
        <f>COUNT(K12:K26)</f>
        <v>5</v>
      </c>
      <c r="K30" s="316"/>
      <c r="L30" s="310">
        <f>COUNT(M12:M26)</f>
        <v>5</v>
      </c>
      <c r="M30" s="316"/>
      <c r="N30" s="41">
        <f>COUNT(N12:N26)</f>
        <v>5</v>
      </c>
      <c r="O30" s="41">
        <f>COUNT(O12:O26)</f>
        <v>5</v>
      </c>
      <c r="P30" s="310">
        <f>COUNT(Q12:Q26)</f>
        <v>5</v>
      </c>
      <c r="Q30" s="316"/>
      <c r="T30" s="336" t="s">
        <v>15</v>
      </c>
      <c r="U30" s="337"/>
      <c r="V30" s="41">
        <f>COUNT(V12:V26)</f>
        <v>12</v>
      </c>
      <c r="W30" s="310">
        <f>COUNT(X12:X26)</f>
        <v>12</v>
      </c>
      <c r="X30" s="316">
        <f>COUNT(X12:X26)</f>
        <v>12</v>
      </c>
      <c r="Y30" s="41">
        <f>COUNT(Y12:Y26)</f>
        <v>12</v>
      </c>
      <c r="Z30" s="310">
        <f>COUNT(AA12:AA26)</f>
        <v>12</v>
      </c>
      <c r="AA30" s="316"/>
      <c r="AB30" s="310">
        <f>COUNT(AC12:AC26)</f>
        <v>12</v>
      </c>
      <c r="AC30" s="316"/>
      <c r="AD30" s="310">
        <f>COUNT(AE12:AE26)</f>
        <v>12</v>
      </c>
      <c r="AE30" s="316"/>
      <c r="AF30" s="41">
        <f>COUNT(AF12:AF26)</f>
        <v>12</v>
      </c>
      <c r="AG30" s="41">
        <f>COUNT(AG12:AG23)</f>
        <v>0</v>
      </c>
      <c r="AH30" s="310">
        <f>COUNT(AI12:AI26)</f>
        <v>12</v>
      </c>
      <c r="AI30" s="316"/>
    </row>
    <row r="31" spans="2:35" x14ac:dyDescent="0.2">
      <c r="B31" s="86"/>
      <c r="C31" s="87"/>
      <c r="D31" s="32"/>
      <c r="E31" s="33"/>
      <c r="F31" s="34"/>
      <c r="G31" s="35"/>
      <c r="H31" s="302"/>
      <c r="I31" s="304"/>
      <c r="J31" s="302"/>
      <c r="K31" s="304"/>
      <c r="L31" s="302"/>
      <c r="M31" s="304"/>
      <c r="N31" s="35"/>
      <c r="O31" s="35"/>
      <c r="P31" s="302"/>
      <c r="Q31" s="303"/>
      <c r="T31" s="86"/>
      <c r="U31" s="87"/>
      <c r="V31" s="32"/>
      <c r="W31" s="33"/>
      <c r="X31" s="34"/>
      <c r="Y31" s="35"/>
      <c r="Z31" s="302"/>
      <c r="AA31" s="304"/>
      <c r="AB31" s="302"/>
      <c r="AC31" s="304"/>
      <c r="AD31" s="302"/>
      <c r="AE31" s="304"/>
      <c r="AF31" s="35"/>
      <c r="AG31" s="35"/>
      <c r="AH31" s="302"/>
      <c r="AI31" s="303"/>
    </row>
    <row r="32" spans="2:35" x14ac:dyDescent="0.2">
      <c r="B32" s="327" t="s">
        <v>16</v>
      </c>
      <c r="C32" s="328"/>
      <c r="D32" s="36">
        <f>MIN(D12:D26)</f>
        <v>2</v>
      </c>
      <c r="E32" s="225"/>
      <c r="F32" s="37">
        <f>MIN(F12:F26)</f>
        <v>1</v>
      </c>
      <c r="G32" s="38">
        <f>MIN(G12:G26)</f>
        <v>6.94</v>
      </c>
      <c r="H32" s="312">
        <f>MIN(I12:I26)</f>
        <v>3</v>
      </c>
      <c r="I32" s="317"/>
      <c r="J32" s="225" t="s">
        <v>14</v>
      </c>
      <c r="K32" s="37">
        <f>MIN(K12:K26)</f>
        <v>5</v>
      </c>
      <c r="L32" s="37" t="s">
        <v>14</v>
      </c>
      <c r="M32" s="38">
        <f>MIN(M12:M26)</f>
        <v>0.5</v>
      </c>
      <c r="N32" s="38">
        <f>MIN(N12:N26)</f>
        <v>0.1</v>
      </c>
      <c r="O32" s="38">
        <f>MIN(O12:O23)</f>
        <v>0.2</v>
      </c>
      <c r="P32" s="225" t="s">
        <v>14</v>
      </c>
      <c r="Q32" s="49">
        <f>MIN(Q12:Q26)</f>
        <v>0.5</v>
      </c>
      <c r="T32" s="327" t="s">
        <v>16</v>
      </c>
      <c r="U32" s="328"/>
      <c r="V32" s="36">
        <f>MIN(V12:V26)</f>
        <v>2</v>
      </c>
      <c r="W32" s="225"/>
      <c r="X32" s="37">
        <f>MIN(X12:X26)</f>
        <v>1</v>
      </c>
      <c r="Y32" s="38">
        <f>MIN(Y12:Y26)</f>
        <v>7.5</v>
      </c>
      <c r="Z32" s="312">
        <f>MIN(AA12:AA26)</f>
        <v>1</v>
      </c>
      <c r="AA32" s="317"/>
      <c r="AB32" s="225" t="s">
        <v>14</v>
      </c>
      <c r="AC32" s="37">
        <f>MIN(AC12:AC26)</f>
        <v>5</v>
      </c>
      <c r="AD32" s="37" t="s">
        <v>14</v>
      </c>
      <c r="AE32" s="38">
        <f>MIN(AE12:AE26)</f>
        <v>0.2</v>
      </c>
      <c r="AF32" s="38">
        <f>MIN(AF12:AF26)</f>
        <v>0.23</v>
      </c>
      <c r="AG32" s="38">
        <f>MIN(AG12:AG23)</f>
        <v>0</v>
      </c>
      <c r="AH32" s="225" t="s">
        <v>14</v>
      </c>
      <c r="AI32" s="49">
        <f>MIN(AI12:AI26)</f>
        <v>0.5</v>
      </c>
    </row>
    <row r="33" spans="2:36" x14ac:dyDescent="0.2">
      <c r="B33" s="86"/>
      <c r="C33" s="87"/>
      <c r="D33" s="32"/>
      <c r="E33" s="33"/>
      <c r="F33" s="34"/>
      <c r="G33" s="35"/>
      <c r="H33" s="302"/>
      <c r="I33" s="304"/>
      <c r="J33" s="302"/>
      <c r="K33" s="304"/>
      <c r="L33" s="302"/>
      <c r="M33" s="304"/>
      <c r="N33" s="35"/>
      <c r="O33" s="35"/>
      <c r="P33" s="302"/>
      <c r="Q33" s="303"/>
      <c r="T33" s="86"/>
      <c r="U33" s="87"/>
      <c r="V33" s="32"/>
      <c r="W33" s="33"/>
      <c r="X33" s="34"/>
      <c r="Y33" s="35"/>
      <c r="Z33" s="302"/>
      <c r="AA33" s="304"/>
      <c r="AB33" s="302"/>
      <c r="AC33" s="304"/>
      <c r="AD33" s="302"/>
      <c r="AE33" s="304"/>
      <c r="AF33" s="35"/>
      <c r="AG33" s="35"/>
      <c r="AH33" s="302"/>
      <c r="AI33" s="303"/>
    </row>
    <row r="34" spans="2:36" x14ac:dyDescent="0.2">
      <c r="B34" s="327" t="s">
        <v>17</v>
      </c>
      <c r="C34" s="328"/>
      <c r="D34" s="226">
        <f>SUM(D12:D26)/D30</f>
        <v>8.8000000000000007</v>
      </c>
      <c r="E34" s="306">
        <f>SUM(F12:F26)/E30</f>
        <v>4.4000000000000004</v>
      </c>
      <c r="F34" s="307"/>
      <c r="G34" s="227">
        <f>SUM(G12:G26)/G30</f>
        <v>7.18</v>
      </c>
      <c r="H34" s="306">
        <f>SUM(I12:I26)/H30</f>
        <v>431</v>
      </c>
      <c r="I34" s="307"/>
      <c r="J34" s="306">
        <f>SUM(K12:K26)/J30</f>
        <v>5</v>
      </c>
      <c r="K34" s="307">
        <f>SUM(K12:K29)/9</f>
        <v>2.7777777777777777</v>
      </c>
      <c r="L34" s="306">
        <f>SUM(M12:M26)/L30</f>
        <v>2.7399999999999998</v>
      </c>
      <c r="M34" s="307"/>
      <c r="N34" s="227">
        <f>SUM(N12:N26)/N30</f>
        <v>0.25</v>
      </c>
      <c r="O34" s="227">
        <f>SUM(O12:O23)/O30</f>
        <v>0.45600000000000007</v>
      </c>
      <c r="P34" s="306">
        <f>SUM(Q12:Q26)/P30</f>
        <v>2.2800000000000002</v>
      </c>
      <c r="Q34" s="314"/>
      <c r="T34" s="327" t="s">
        <v>17</v>
      </c>
      <c r="U34" s="328"/>
      <c r="V34" s="226">
        <f>SUM(V12:V26)/V30</f>
        <v>9.0833333333333339</v>
      </c>
      <c r="W34" s="306">
        <f>SUM(X12:X26)/W30</f>
        <v>6</v>
      </c>
      <c r="X34" s="307"/>
      <c r="Y34" s="227">
        <f>SUM(Y12:Y26)/Y30</f>
        <v>8.2749999999999986</v>
      </c>
      <c r="Z34" s="306">
        <f>SUM(AA12:AA26)/Z30</f>
        <v>17.916666666666668</v>
      </c>
      <c r="AA34" s="307"/>
      <c r="AB34" s="306">
        <f>SUM(AC12:AC26)/AB30</f>
        <v>5</v>
      </c>
      <c r="AC34" s="307">
        <f>SUM(AC12:AC29)/9</f>
        <v>6.666666666666667</v>
      </c>
      <c r="AD34" s="306">
        <f>SUM(AE12:AE26)/AD30</f>
        <v>2.2583333333333333</v>
      </c>
      <c r="AE34" s="307"/>
      <c r="AF34" s="227">
        <f>SUM(AF12:AF26)/AF30</f>
        <v>0.35000000000000003</v>
      </c>
      <c r="AG34" s="227" t="e">
        <f>SUM(AG12:AG23)/AG30</f>
        <v>#DIV/0!</v>
      </c>
      <c r="AH34" s="306">
        <f>SUM(AI12:AI26)/AH30</f>
        <v>1.0833333333333333</v>
      </c>
      <c r="AI34" s="314"/>
    </row>
    <row r="35" spans="2:36" x14ac:dyDescent="0.2">
      <c r="B35" s="86"/>
      <c r="C35" s="87"/>
      <c r="D35" s="32"/>
      <c r="E35" s="302"/>
      <c r="F35" s="304"/>
      <c r="G35" s="35"/>
      <c r="H35" s="302"/>
      <c r="I35" s="304"/>
      <c r="J35" s="302"/>
      <c r="K35" s="304"/>
      <c r="L35" s="302"/>
      <c r="M35" s="304"/>
      <c r="N35" s="35"/>
      <c r="O35" s="35"/>
      <c r="P35" s="302"/>
      <c r="Q35" s="303"/>
      <c r="T35" s="86"/>
      <c r="U35" s="87"/>
      <c r="V35" s="32"/>
      <c r="W35" s="302"/>
      <c r="X35" s="304"/>
      <c r="Y35" s="35"/>
      <c r="Z35" s="302"/>
      <c r="AA35" s="304"/>
      <c r="AB35" s="302"/>
      <c r="AC35" s="304"/>
      <c r="AD35" s="302"/>
      <c r="AE35" s="304"/>
      <c r="AF35" s="35"/>
      <c r="AG35" s="35"/>
      <c r="AH35" s="302"/>
      <c r="AI35" s="303"/>
    </row>
    <row r="36" spans="2:36" ht="13.5" thickBot="1" x14ac:dyDescent="0.25">
      <c r="B36" s="332" t="s">
        <v>18</v>
      </c>
      <c r="C36" s="333"/>
      <c r="D36" s="39">
        <f>MAX(D12:D26)</f>
        <v>20</v>
      </c>
      <c r="E36" s="300">
        <f>MAX(F12:F26)</f>
        <v>9</v>
      </c>
      <c r="F36" s="305"/>
      <c r="G36" s="40">
        <f>MAX(G12:G26)</f>
        <v>7.38</v>
      </c>
      <c r="H36" s="300">
        <f>MAX(I12:I26)</f>
        <v>2000</v>
      </c>
      <c r="I36" s="305"/>
      <c r="J36" s="300">
        <f>MAX(K12:K26)</f>
        <v>5</v>
      </c>
      <c r="K36" s="305"/>
      <c r="L36" s="300">
        <f>MAX(M12:M26)</f>
        <v>9.5</v>
      </c>
      <c r="M36" s="305"/>
      <c r="N36" s="40">
        <f>MAX(N12:N26)</f>
        <v>0.38</v>
      </c>
      <c r="O36" s="40">
        <f>MAX(O12:O23)</f>
        <v>1.1000000000000001</v>
      </c>
      <c r="P36" s="300">
        <f>MAX(Q12:Q26)</f>
        <v>8.9</v>
      </c>
      <c r="Q36" s="301"/>
      <c r="T36" s="332" t="s">
        <v>18</v>
      </c>
      <c r="U36" s="333"/>
      <c r="V36" s="39">
        <f>MAX(V12:V26)</f>
        <v>16</v>
      </c>
      <c r="W36" s="300">
        <f>MAX(X12:X26)</f>
        <v>22</v>
      </c>
      <c r="X36" s="305"/>
      <c r="Y36" s="40">
        <f>MAX(Y12:Y26)</f>
        <v>9.5299999999999994</v>
      </c>
      <c r="Z36" s="300">
        <f>MAX(AA12:AA26)</f>
        <v>80</v>
      </c>
      <c r="AA36" s="305"/>
      <c r="AB36" s="300">
        <f>MAX(AC12:AC26)</f>
        <v>5</v>
      </c>
      <c r="AC36" s="305"/>
      <c r="AD36" s="300">
        <f>MAX(AE12:AE26)</f>
        <v>6.5</v>
      </c>
      <c r="AE36" s="305"/>
      <c r="AF36" s="40">
        <f>MAX(AF12:AF26)</f>
        <v>0.56000000000000005</v>
      </c>
      <c r="AG36" s="40">
        <f>MAX(AG12:AG23)</f>
        <v>0</v>
      </c>
      <c r="AH36" s="300">
        <f>MAX(AI12:AI26)</f>
        <v>3.6</v>
      </c>
      <c r="AI36" s="301"/>
    </row>
    <row r="38" spans="2:36" ht="13.5" hidden="1" thickBot="1" x14ac:dyDescent="0.25">
      <c r="U38" s="152">
        <v>0</v>
      </c>
    </row>
    <row r="39" spans="2:36" ht="13.5" hidden="1" thickBot="1" x14ac:dyDescent="0.25">
      <c r="V39" s="252">
        <f>$U$38*V34</f>
        <v>0</v>
      </c>
      <c r="W39" s="348">
        <f>$U$38*W34</f>
        <v>0</v>
      </c>
      <c r="X39" s="349"/>
      <c r="Y39" s="252">
        <f>$U$38*Y34</f>
        <v>0</v>
      </c>
      <c r="Z39" s="348">
        <f>$U$38*Z34</f>
        <v>0</v>
      </c>
      <c r="AA39" s="349"/>
      <c r="AB39" s="348">
        <f>$U$38*AB34</f>
        <v>0</v>
      </c>
      <c r="AC39" s="349"/>
      <c r="AD39" s="348">
        <f>$U$38*AD34</f>
        <v>0</v>
      </c>
      <c r="AE39" s="349"/>
      <c r="AF39" s="252">
        <f>$U$38*AF34</f>
        <v>0</v>
      </c>
      <c r="AG39" s="252" t="e">
        <f>$U$38*AG34</f>
        <v>#DIV/0!</v>
      </c>
      <c r="AH39" s="348">
        <f>$U$38*AH34</f>
        <v>0</v>
      </c>
      <c r="AI39" s="349"/>
    </row>
    <row r="40" spans="2:36" ht="38.25" customHeight="1" x14ac:dyDescent="0.25">
      <c r="D40" s="55" t="s">
        <v>24</v>
      </c>
      <c r="E40" s="18"/>
      <c r="N40" s="353" t="s">
        <v>25</v>
      </c>
      <c r="O40" s="353"/>
      <c r="P40" s="57"/>
      <c r="Q40" s="82"/>
    </row>
    <row r="41" spans="2:36" ht="16.5" thickBot="1" x14ac:dyDescent="0.3">
      <c r="D41" s="55" t="s">
        <v>1</v>
      </c>
      <c r="E41" s="18"/>
      <c r="N41" s="57"/>
      <c r="O41" s="57"/>
      <c r="P41" s="57"/>
      <c r="Q41" s="82"/>
    </row>
    <row r="42" spans="2:36" ht="16.5" thickBot="1" x14ac:dyDescent="0.3">
      <c r="B42"/>
      <c r="D42" s="55" t="s">
        <v>2</v>
      </c>
      <c r="E42" s="18"/>
      <c r="G42" s="341">
        <v>2</v>
      </c>
      <c r="H42" s="342"/>
    </row>
    <row r="43" spans="2:36" ht="16.5" thickBot="1" x14ac:dyDescent="0.3">
      <c r="D43" s="55" t="s">
        <v>3</v>
      </c>
      <c r="E43" s="18"/>
      <c r="G43" s="341" t="s">
        <v>50</v>
      </c>
      <c r="H43" s="342"/>
    </row>
    <row r="44" spans="2:36" ht="16.5" thickBot="1" x14ac:dyDescent="0.3">
      <c r="D44" s="55" t="s">
        <v>27</v>
      </c>
      <c r="E44" s="18"/>
      <c r="G44" s="341" t="s">
        <v>43</v>
      </c>
      <c r="H44" s="342"/>
      <c r="AJ44" s="1"/>
    </row>
    <row r="45" spans="2:36" ht="16.5" thickBot="1" x14ac:dyDescent="0.3">
      <c r="D45" s="55" t="s">
        <v>29</v>
      </c>
      <c r="E45" s="18"/>
      <c r="G45" s="343"/>
      <c r="H45" s="344"/>
      <c r="AJ45" s="1"/>
    </row>
    <row r="46" spans="2:36" ht="13.5" thickBot="1" x14ac:dyDescent="0.25">
      <c r="AJ46" s="1"/>
    </row>
    <row r="47" spans="2:36" s="1" customFormat="1" ht="65.25" customHeight="1" thickBot="1" x14ac:dyDescent="0.25">
      <c r="B47" s="85" t="s">
        <v>30</v>
      </c>
      <c r="C47" s="183" t="s">
        <v>31</v>
      </c>
      <c r="D47" s="76" t="s">
        <v>32</v>
      </c>
      <c r="E47" s="308" t="s">
        <v>7</v>
      </c>
      <c r="F47" s="315"/>
      <c r="G47" s="8" t="s">
        <v>8</v>
      </c>
      <c r="H47" s="308" t="s">
        <v>9</v>
      </c>
      <c r="I47" s="315"/>
      <c r="J47" s="308" t="s">
        <v>10</v>
      </c>
      <c r="K47" s="315"/>
      <c r="L47" s="308" t="s">
        <v>11</v>
      </c>
      <c r="M47" s="315"/>
      <c r="N47" s="7" t="s">
        <v>12</v>
      </c>
      <c r="O47" s="7" t="s">
        <v>41</v>
      </c>
      <c r="P47" s="308" t="s">
        <v>13</v>
      </c>
      <c r="Q47" s="309"/>
      <c r="AJ47" s="225"/>
    </row>
    <row r="48" spans="2:36" s="1" customFormat="1" ht="15.75" customHeight="1" x14ac:dyDescent="0.2">
      <c r="B48" s="334"/>
      <c r="C48" s="334"/>
      <c r="D48" s="323" t="s">
        <v>33</v>
      </c>
      <c r="E48" s="324"/>
      <c r="F48" s="324"/>
      <c r="G48" s="324"/>
      <c r="H48" s="324"/>
      <c r="I48" s="324"/>
      <c r="J48" s="324"/>
      <c r="K48" s="324"/>
      <c r="L48" s="324"/>
      <c r="M48" s="324"/>
      <c r="N48" s="324"/>
      <c r="O48" s="324"/>
      <c r="P48" s="324"/>
      <c r="Q48" s="325"/>
      <c r="AJ48" s="225"/>
    </row>
    <row r="49" spans="2:36" s="1" customFormat="1" ht="13.5" thickBot="1" x14ac:dyDescent="0.25">
      <c r="B49" s="335"/>
      <c r="C49" s="335"/>
      <c r="D49" s="329" t="s">
        <v>34</v>
      </c>
      <c r="E49" s="330"/>
      <c r="F49" s="330"/>
      <c r="G49" s="330"/>
      <c r="H49" s="330"/>
      <c r="I49" s="330"/>
      <c r="J49" s="330"/>
      <c r="K49" s="330"/>
      <c r="L49" s="330"/>
      <c r="M49" s="330"/>
      <c r="N49" s="330"/>
      <c r="O49" s="330"/>
      <c r="P49" s="330"/>
      <c r="Q49" s="331"/>
      <c r="AJ49" s="225"/>
    </row>
    <row r="50" spans="2:36" x14ac:dyDescent="0.2">
      <c r="B50" s="143"/>
      <c r="C50" s="143"/>
      <c r="D50" s="222"/>
      <c r="E50" s="161"/>
      <c r="F50" s="218"/>
      <c r="G50" s="182"/>
      <c r="H50" s="161"/>
      <c r="I50" s="218"/>
      <c r="J50" s="157"/>
      <c r="K50" s="218"/>
      <c r="L50" s="161"/>
      <c r="M50" s="218"/>
      <c r="N50" s="182"/>
      <c r="O50" s="182"/>
      <c r="P50" s="157"/>
      <c r="Q50" s="206"/>
      <c r="R50" s="225"/>
      <c r="AJ50" s="225"/>
    </row>
    <row r="51" spans="2:36" x14ac:dyDescent="0.2">
      <c r="B51" s="139"/>
      <c r="C51" s="140"/>
      <c r="D51" s="180"/>
      <c r="E51" s="149"/>
      <c r="F51" s="207"/>
      <c r="G51" s="155"/>
      <c r="H51" s="149"/>
      <c r="I51" s="207"/>
      <c r="J51" s="149"/>
      <c r="K51" s="207"/>
      <c r="L51" s="151"/>
      <c r="M51" s="207"/>
      <c r="N51" s="155"/>
      <c r="O51" s="155"/>
      <c r="P51" s="150"/>
      <c r="Q51" s="209"/>
      <c r="R51" s="225"/>
      <c r="AJ51" s="225"/>
    </row>
    <row r="52" spans="2:36" x14ac:dyDescent="0.2">
      <c r="B52" s="139"/>
      <c r="C52" s="140"/>
      <c r="D52" s="180"/>
      <c r="E52" s="149"/>
      <c r="F52" s="207"/>
      <c r="G52" s="155"/>
      <c r="H52" s="149"/>
      <c r="I52" s="207"/>
      <c r="J52" s="150"/>
      <c r="K52" s="208"/>
      <c r="L52" s="151"/>
      <c r="M52" s="207"/>
      <c r="N52" s="155"/>
      <c r="O52" s="155"/>
      <c r="P52" s="150"/>
      <c r="Q52" s="209"/>
      <c r="R52" s="225"/>
      <c r="AJ52" s="225"/>
    </row>
    <row r="53" spans="2:36" x14ac:dyDescent="0.2">
      <c r="B53" s="139">
        <v>42549</v>
      </c>
      <c r="C53" s="140">
        <v>42564</v>
      </c>
      <c r="D53" s="180">
        <v>7</v>
      </c>
      <c r="E53" s="149"/>
      <c r="F53" s="207">
        <v>1</v>
      </c>
      <c r="G53" s="155">
        <v>7.58</v>
      </c>
      <c r="H53" s="149"/>
      <c r="I53" s="207">
        <v>110</v>
      </c>
      <c r="J53" s="150" t="s">
        <v>14</v>
      </c>
      <c r="K53" s="208">
        <v>5</v>
      </c>
      <c r="L53" s="151"/>
      <c r="M53" s="207">
        <v>3.6</v>
      </c>
      <c r="N53" s="155">
        <v>0.28999999999999998</v>
      </c>
      <c r="O53" s="155">
        <v>0.6</v>
      </c>
      <c r="P53" s="149" t="s">
        <v>14</v>
      </c>
      <c r="Q53" s="210">
        <v>0.5</v>
      </c>
      <c r="R53" s="225"/>
      <c r="AJ53" s="225"/>
    </row>
    <row r="54" spans="2:36" x14ac:dyDescent="0.2">
      <c r="B54" s="143">
        <v>42570</v>
      </c>
      <c r="C54" s="144">
        <v>42585</v>
      </c>
      <c r="D54" s="192">
        <v>5</v>
      </c>
      <c r="E54" s="153"/>
      <c r="F54" s="211">
        <v>1</v>
      </c>
      <c r="G54" s="173">
        <v>7.54</v>
      </c>
      <c r="H54" s="153"/>
      <c r="I54" s="211">
        <v>33</v>
      </c>
      <c r="J54" s="153" t="s">
        <v>14</v>
      </c>
      <c r="K54" s="211">
        <v>5</v>
      </c>
      <c r="L54" s="194"/>
      <c r="M54" s="211">
        <v>1.4</v>
      </c>
      <c r="N54" s="173">
        <v>0.36</v>
      </c>
      <c r="O54" s="173">
        <v>0.2</v>
      </c>
      <c r="P54" s="154" t="s">
        <v>14</v>
      </c>
      <c r="Q54" s="212">
        <v>0.5</v>
      </c>
      <c r="R54" s="225"/>
      <c r="AJ54" s="225"/>
    </row>
    <row r="55" spans="2:36" x14ac:dyDescent="0.2">
      <c r="B55" s="143">
        <v>42600</v>
      </c>
      <c r="C55" s="144">
        <v>42614</v>
      </c>
      <c r="D55" s="181">
        <v>12</v>
      </c>
      <c r="E55" s="156"/>
      <c r="F55" s="186">
        <v>1</v>
      </c>
      <c r="G55" s="174">
        <v>7.7</v>
      </c>
      <c r="H55" s="156"/>
      <c r="I55" s="186">
        <v>4</v>
      </c>
      <c r="J55" s="156" t="s">
        <v>14</v>
      </c>
      <c r="K55" s="186">
        <v>5</v>
      </c>
      <c r="L55" s="171"/>
      <c r="M55" s="186">
        <v>4.3</v>
      </c>
      <c r="N55" s="174">
        <v>0.22</v>
      </c>
      <c r="O55" s="174">
        <v>0.2</v>
      </c>
      <c r="P55" s="156"/>
      <c r="Q55" s="206">
        <v>0.7</v>
      </c>
      <c r="R55" s="225"/>
      <c r="AJ55" s="225"/>
    </row>
    <row r="56" spans="2:36" x14ac:dyDescent="0.2">
      <c r="B56" s="139">
        <v>42620</v>
      </c>
      <c r="C56" s="140">
        <v>42639</v>
      </c>
      <c r="D56" s="181">
        <v>14</v>
      </c>
      <c r="E56" s="156"/>
      <c r="F56" s="186">
        <v>2</v>
      </c>
      <c r="G56" s="174">
        <v>7.58</v>
      </c>
      <c r="H56" s="156" t="s">
        <v>14</v>
      </c>
      <c r="I56" s="186">
        <v>1</v>
      </c>
      <c r="J56" s="156" t="s">
        <v>14</v>
      </c>
      <c r="K56" s="186">
        <v>5</v>
      </c>
      <c r="L56" s="171"/>
      <c r="M56" s="186">
        <v>6.8</v>
      </c>
      <c r="N56" s="174">
        <v>0.14000000000000001</v>
      </c>
      <c r="O56" s="174">
        <v>0.36</v>
      </c>
      <c r="P56" s="156"/>
      <c r="Q56" s="206">
        <v>1</v>
      </c>
      <c r="R56" s="225"/>
      <c r="AJ56" s="225"/>
    </row>
    <row r="57" spans="2:36" x14ac:dyDescent="0.2">
      <c r="B57" s="145">
        <v>42668</v>
      </c>
      <c r="C57" s="146">
        <v>42682</v>
      </c>
      <c r="D57" s="213">
        <v>3</v>
      </c>
      <c r="E57" s="159"/>
      <c r="F57" s="214">
        <v>1</v>
      </c>
      <c r="G57" s="175">
        <v>9.02</v>
      </c>
      <c r="H57" s="159" t="s">
        <v>14</v>
      </c>
      <c r="I57" s="214">
        <v>1</v>
      </c>
      <c r="J57" s="159" t="s">
        <v>14</v>
      </c>
      <c r="K57" s="214">
        <v>5</v>
      </c>
      <c r="L57" s="215"/>
      <c r="M57" s="214">
        <v>1.3</v>
      </c>
      <c r="N57" s="175">
        <v>0.28000000000000003</v>
      </c>
      <c r="O57" s="175">
        <v>0.36</v>
      </c>
      <c r="P57" s="159" t="s">
        <v>14</v>
      </c>
      <c r="Q57" s="216">
        <v>0.5</v>
      </c>
      <c r="R57" s="225"/>
      <c r="AJ57" s="225"/>
    </row>
    <row r="58" spans="2:36" x14ac:dyDescent="0.2">
      <c r="B58" s="143">
        <v>42720</v>
      </c>
      <c r="C58" s="143">
        <v>42738</v>
      </c>
      <c r="D58" s="217">
        <v>10</v>
      </c>
      <c r="E58" s="161"/>
      <c r="F58" s="218">
        <v>11</v>
      </c>
      <c r="G58" s="182">
        <v>9.3000000000000007</v>
      </c>
      <c r="H58" s="161"/>
      <c r="I58" s="218">
        <v>7</v>
      </c>
      <c r="J58" s="157" t="s">
        <v>14</v>
      </c>
      <c r="K58" s="218">
        <v>5</v>
      </c>
      <c r="L58" s="161"/>
      <c r="M58" s="218">
        <v>1.9</v>
      </c>
      <c r="N58" s="182">
        <v>0.51</v>
      </c>
      <c r="O58" s="182">
        <v>0.76</v>
      </c>
      <c r="P58" s="157" t="s">
        <v>14</v>
      </c>
      <c r="Q58" s="206">
        <v>1</v>
      </c>
      <c r="R58" s="225"/>
      <c r="AJ58" s="225"/>
    </row>
    <row r="59" spans="2:36" x14ac:dyDescent="0.2">
      <c r="B59" s="147"/>
      <c r="C59" s="147"/>
      <c r="D59" s="219"/>
      <c r="E59" s="184"/>
      <c r="F59" s="220"/>
      <c r="G59" s="185"/>
      <c r="H59" s="184"/>
      <c r="I59" s="220"/>
      <c r="J59" s="160"/>
      <c r="K59" s="220"/>
      <c r="L59" s="184"/>
      <c r="M59" s="220"/>
      <c r="N59" s="185"/>
      <c r="O59" s="185"/>
      <c r="P59" s="160"/>
      <c r="Q59" s="221"/>
      <c r="R59" s="225"/>
      <c r="AJ59" s="225"/>
    </row>
    <row r="60" spans="2:36" x14ac:dyDescent="0.2">
      <c r="B60" s="143"/>
      <c r="C60" s="143"/>
      <c r="D60" s="222"/>
      <c r="E60" s="161"/>
      <c r="F60" s="218"/>
      <c r="G60" s="182"/>
      <c r="H60" s="161"/>
      <c r="I60" s="218"/>
      <c r="J60" s="157"/>
      <c r="K60" s="218"/>
      <c r="L60" s="161"/>
      <c r="M60" s="218"/>
      <c r="N60" s="182"/>
      <c r="O60" s="182"/>
      <c r="P60" s="157"/>
      <c r="Q60" s="206"/>
      <c r="R60" s="225"/>
      <c r="AJ60" s="225"/>
    </row>
    <row r="61" spans="2:36" x14ac:dyDescent="0.2">
      <c r="B61" s="143"/>
      <c r="C61" s="143"/>
      <c r="D61" s="222"/>
      <c r="E61" s="161"/>
      <c r="F61" s="218"/>
      <c r="G61" s="182"/>
      <c r="H61" s="161"/>
      <c r="I61" s="218"/>
      <c r="J61" s="157"/>
      <c r="K61" s="218"/>
      <c r="L61" s="161"/>
      <c r="M61" s="218"/>
      <c r="N61" s="182"/>
      <c r="O61" s="182"/>
      <c r="P61" s="157"/>
      <c r="Q61" s="206"/>
      <c r="R61" s="225"/>
      <c r="AJ61" s="225"/>
    </row>
    <row r="62" spans="2:36" x14ac:dyDescent="0.2">
      <c r="B62" s="145"/>
      <c r="C62" s="145"/>
      <c r="D62" s="268"/>
      <c r="E62" s="269"/>
      <c r="F62" s="270"/>
      <c r="G62" s="271"/>
      <c r="H62" s="269"/>
      <c r="I62" s="270"/>
      <c r="J62" s="272"/>
      <c r="K62" s="270"/>
      <c r="L62" s="269"/>
      <c r="M62" s="270"/>
      <c r="N62" s="271"/>
      <c r="O62" s="271"/>
      <c r="P62" s="272"/>
      <c r="Q62" s="216"/>
      <c r="R62" s="225"/>
    </row>
    <row r="63" spans="2:36" x14ac:dyDescent="0.2">
      <c r="B63" s="145"/>
      <c r="C63" s="145"/>
      <c r="D63" s="268"/>
      <c r="E63" s="269"/>
      <c r="F63" s="270"/>
      <c r="G63" s="271"/>
      <c r="H63" s="269"/>
      <c r="I63" s="270"/>
      <c r="J63" s="272"/>
      <c r="K63" s="270"/>
      <c r="L63" s="269"/>
      <c r="M63" s="270"/>
      <c r="N63" s="271"/>
      <c r="O63" s="271"/>
      <c r="P63" s="272"/>
      <c r="Q63" s="216"/>
      <c r="R63" s="225"/>
    </row>
    <row r="64" spans="2:36" ht="13.5" thickBot="1" x14ac:dyDescent="0.25">
      <c r="B64" s="166"/>
      <c r="C64" s="166"/>
      <c r="D64" s="167"/>
      <c r="E64" s="169"/>
      <c r="F64" s="223"/>
      <c r="G64" s="170"/>
      <c r="H64" s="169"/>
      <c r="I64" s="223"/>
      <c r="J64" s="168"/>
      <c r="K64" s="223"/>
      <c r="L64" s="169"/>
      <c r="M64" s="223"/>
      <c r="N64" s="170"/>
      <c r="O64" s="170"/>
      <c r="P64" s="168"/>
      <c r="Q64" s="224"/>
      <c r="R64" s="225"/>
    </row>
    <row r="65" spans="1:36" s="2" customFormat="1" x14ac:dyDescent="0.2"/>
    <row r="67" spans="1:36" s="2" customFormat="1" ht="13.5" customHeight="1" thickBot="1" x14ac:dyDescent="0.25">
      <c r="B67" s="225"/>
      <c r="C67" s="225"/>
      <c r="D67" s="225"/>
      <c r="E67" s="319"/>
      <c r="F67" s="319"/>
      <c r="G67" s="225"/>
      <c r="H67" s="319"/>
      <c r="I67" s="319"/>
      <c r="J67" s="319"/>
      <c r="K67" s="319"/>
      <c r="L67" s="319"/>
      <c r="M67" s="319"/>
      <c r="N67" s="225"/>
      <c r="O67" s="225"/>
      <c r="P67" s="319"/>
      <c r="Q67" s="319"/>
    </row>
    <row r="68" spans="1:36" s="2" customFormat="1" ht="12.75" customHeight="1" x14ac:dyDescent="0.2">
      <c r="B68" s="336" t="s">
        <v>15</v>
      </c>
      <c r="C68" s="337"/>
      <c r="D68" s="41">
        <f>COUNT(D50:D61)</f>
        <v>6</v>
      </c>
      <c r="E68" s="310">
        <f>COUNT(F50:F61)</f>
        <v>6</v>
      </c>
      <c r="F68" s="316">
        <f>COUNT(F50:F61)</f>
        <v>6</v>
      </c>
      <c r="G68" s="41">
        <f>COUNT(G50:G61)</f>
        <v>6</v>
      </c>
      <c r="H68" s="310">
        <f>COUNT(I50:I61)</f>
        <v>6</v>
      </c>
      <c r="I68" s="316"/>
      <c r="J68" s="310">
        <f>COUNT(K50:K61)</f>
        <v>6</v>
      </c>
      <c r="K68" s="316"/>
      <c r="L68" s="310">
        <f>COUNT(M50:M61)</f>
        <v>6</v>
      </c>
      <c r="M68" s="316"/>
      <c r="N68" s="41">
        <f>COUNT(N50:N61)</f>
        <v>6</v>
      </c>
      <c r="O68" s="41">
        <f>COUNT(O50:O61)</f>
        <v>6</v>
      </c>
      <c r="P68" s="310">
        <f>COUNT(Q50:Q61)</f>
        <v>6</v>
      </c>
      <c r="Q68" s="316"/>
    </row>
    <row r="69" spans="1:36" s="2" customFormat="1" x14ac:dyDescent="0.2">
      <c r="B69" s="86"/>
      <c r="C69" s="87"/>
      <c r="D69" s="32"/>
      <c r="E69" s="33"/>
      <c r="F69" s="34"/>
      <c r="G69" s="35"/>
      <c r="H69" s="302"/>
      <c r="I69" s="304"/>
      <c r="J69" s="302"/>
      <c r="K69" s="304"/>
      <c r="L69" s="302"/>
      <c r="M69" s="304"/>
      <c r="N69" s="35"/>
      <c r="O69" s="35"/>
      <c r="P69" s="302"/>
      <c r="Q69" s="303"/>
    </row>
    <row r="70" spans="1:36" s="2" customFormat="1" ht="12.75" customHeight="1" x14ac:dyDescent="0.2">
      <c r="B70" s="327" t="s">
        <v>16</v>
      </c>
      <c r="C70" s="328"/>
      <c r="D70" s="36">
        <v>5</v>
      </c>
      <c r="E70" s="225"/>
      <c r="F70" s="37">
        <f>MIN(F50:F61)</f>
        <v>1</v>
      </c>
      <c r="G70" s="38">
        <f>MIN(G50:G61)</f>
        <v>7.54</v>
      </c>
      <c r="H70" s="312">
        <f>MIN(I50:I61)</f>
        <v>1</v>
      </c>
      <c r="I70" s="320"/>
      <c r="J70" s="225" t="s">
        <v>14</v>
      </c>
      <c r="K70" s="37">
        <f>MIN(K50:K61)</f>
        <v>5</v>
      </c>
      <c r="L70" s="37" t="s">
        <v>14</v>
      </c>
      <c r="M70" s="38">
        <f>MIN(M50:M61)</f>
        <v>1.3</v>
      </c>
      <c r="N70" s="38">
        <f>MIN(N50:N61)</f>
        <v>0.14000000000000001</v>
      </c>
      <c r="O70" s="38">
        <f>MIN(O50:O61)</f>
        <v>0.2</v>
      </c>
      <c r="P70" s="225" t="s">
        <v>14</v>
      </c>
      <c r="Q70" s="49">
        <f>MIN(Q50:Q61)</f>
        <v>0.5</v>
      </c>
    </row>
    <row r="71" spans="1:36" s="2" customFormat="1" x14ac:dyDescent="0.2">
      <c r="B71" s="86"/>
      <c r="C71" s="87"/>
      <c r="D71" s="32"/>
      <c r="E71" s="33"/>
      <c r="F71" s="34"/>
      <c r="G71" s="35"/>
      <c r="H71" s="302"/>
      <c r="I71" s="304"/>
      <c r="J71" s="302"/>
      <c r="K71" s="304"/>
      <c r="L71" s="302"/>
      <c r="M71" s="304"/>
      <c r="N71" s="35"/>
      <c r="O71" s="35"/>
      <c r="P71" s="302"/>
      <c r="Q71" s="303"/>
    </row>
    <row r="72" spans="1:36" s="2" customFormat="1" ht="12.75" customHeight="1" x14ac:dyDescent="0.2">
      <c r="B72" s="327" t="s">
        <v>17</v>
      </c>
      <c r="C72" s="328"/>
      <c r="D72" s="226">
        <f>SUM(D50:D61)/D68</f>
        <v>8.5</v>
      </c>
      <c r="E72" s="306">
        <f>SUM(F50:F61)/E68</f>
        <v>2.8333333333333335</v>
      </c>
      <c r="F72" s="307"/>
      <c r="G72" s="227">
        <f>SUM(G50:G61)/G68</f>
        <v>8.1199999999999992</v>
      </c>
      <c r="H72" s="306">
        <f>SUM(I50:I61)/H68</f>
        <v>26</v>
      </c>
      <c r="I72" s="307"/>
      <c r="J72" s="306">
        <f>SUM(K50:K61)/J68</f>
        <v>5</v>
      </c>
      <c r="K72" s="307">
        <f>SUM(K50:K67)/9</f>
        <v>3.3333333333333335</v>
      </c>
      <c r="L72" s="306">
        <f>SUM(M50:M61)/L68</f>
        <v>3.2166666666666668</v>
      </c>
      <c r="M72" s="307"/>
      <c r="N72" s="227">
        <f>SUM(N50:N61)/N68</f>
        <v>0.3</v>
      </c>
      <c r="O72" s="227">
        <f>SUM(O50:O61)/O68</f>
        <v>0.41333333333333327</v>
      </c>
      <c r="P72" s="306">
        <f>SUM(Q50:Q61)/P68</f>
        <v>0.70000000000000007</v>
      </c>
      <c r="Q72" s="314"/>
    </row>
    <row r="73" spans="1:36" s="2" customFormat="1" x14ac:dyDescent="0.2">
      <c r="B73" s="86"/>
      <c r="C73" s="87"/>
      <c r="D73" s="32"/>
      <c r="E73" s="302"/>
      <c r="F73" s="304"/>
      <c r="G73" s="35"/>
      <c r="H73" s="302"/>
      <c r="I73" s="304"/>
      <c r="J73" s="302"/>
      <c r="K73" s="304"/>
      <c r="L73" s="302"/>
      <c r="M73" s="304"/>
      <c r="N73" s="35"/>
      <c r="O73" s="35"/>
      <c r="P73" s="302"/>
      <c r="Q73" s="303"/>
    </row>
    <row r="74" spans="1:36" s="2" customFormat="1" ht="13.5" customHeight="1" thickBot="1" x14ac:dyDescent="0.25">
      <c r="B74" s="332" t="s">
        <v>18</v>
      </c>
      <c r="C74" s="333"/>
      <c r="D74" s="39">
        <f>MAX(D50:D61)</f>
        <v>14</v>
      </c>
      <c r="E74" s="300">
        <f>MAX(F50:F61)</f>
        <v>11</v>
      </c>
      <c r="F74" s="305"/>
      <c r="G74" s="40">
        <f>MAX(G50:G61)</f>
        <v>9.3000000000000007</v>
      </c>
      <c r="H74" s="300">
        <f>MAX(I50:I61)</f>
        <v>110</v>
      </c>
      <c r="I74" s="305"/>
      <c r="J74" s="300">
        <f>MAX(K50:K61)</f>
        <v>5</v>
      </c>
      <c r="K74" s="305"/>
      <c r="L74" s="300">
        <f>MAX(M50:M61)</f>
        <v>6.8</v>
      </c>
      <c r="M74" s="305"/>
      <c r="N74" s="40">
        <f>MAX(N50:N61)</f>
        <v>0.51</v>
      </c>
      <c r="O74" s="40">
        <f>MAX(O50:O61)</f>
        <v>0.76</v>
      </c>
      <c r="P74" s="300">
        <f>MAX(Q50:Q61)</f>
        <v>1</v>
      </c>
      <c r="Q74" s="301"/>
    </row>
    <row r="76" spans="1:36" x14ac:dyDescent="0.2">
      <c r="S76" s="19"/>
      <c r="W76" s="2"/>
      <c r="AG76"/>
      <c r="AH76"/>
      <c r="AI76"/>
      <c r="AJ76"/>
    </row>
    <row r="77" spans="1:36" x14ac:dyDescent="0.2">
      <c r="S77" s="19"/>
      <c r="W77" s="2"/>
      <c r="AG77"/>
      <c r="AH77"/>
      <c r="AI77"/>
      <c r="AJ77"/>
    </row>
    <row r="78" spans="1:36" x14ac:dyDescent="0.2">
      <c r="S78" s="19"/>
      <c r="W78" s="2"/>
      <c r="AG78"/>
      <c r="AH78"/>
      <c r="AI78"/>
      <c r="AJ78"/>
    </row>
    <row r="79" spans="1:36" ht="29.25" customHeight="1" x14ac:dyDescent="0.2"/>
    <row r="80" spans="1:36" ht="13.5" hidden="1" thickBot="1" x14ac:dyDescent="0.25">
      <c r="A80" s="74" t="s">
        <v>21</v>
      </c>
      <c r="C80" s="152">
        <v>0</v>
      </c>
    </row>
    <row r="81" spans="1:17" ht="13.5" hidden="1" thickBot="1" x14ac:dyDescent="0.25">
      <c r="A81" s="74" t="s">
        <v>22</v>
      </c>
      <c r="D81" s="252">
        <f>$U$38*D34</f>
        <v>0</v>
      </c>
      <c r="E81" s="348">
        <f>$U$38*E34</f>
        <v>0</v>
      </c>
      <c r="F81" s="349"/>
      <c r="G81" s="252">
        <f>$U$38*G34</f>
        <v>0</v>
      </c>
      <c r="H81" s="348">
        <f>$U$38*H34</f>
        <v>0</v>
      </c>
      <c r="I81" s="349"/>
      <c r="J81" s="348">
        <f>$U$38*J34</f>
        <v>0</v>
      </c>
      <c r="K81" s="349"/>
      <c r="L81" s="348">
        <f>$U$38*L34</f>
        <v>0</v>
      </c>
      <c r="M81" s="349"/>
      <c r="N81" s="252">
        <f>$U$38*N34</f>
        <v>0</v>
      </c>
      <c r="O81" s="252">
        <f>$U$38*O34</f>
        <v>0</v>
      </c>
      <c r="P81" s="348">
        <f>$U$38*P34</f>
        <v>0</v>
      </c>
      <c r="Q81" s="349"/>
    </row>
  </sheetData>
  <mergeCells count="166">
    <mergeCell ref="AF2:AG2"/>
    <mergeCell ref="N2:O2"/>
    <mergeCell ref="P36:Q36"/>
    <mergeCell ref="B8:C8"/>
    <mergeCell ref="B34:C34"/>
    <mergeCell ref="E34:F34"/>
    <mergeCell ref="H34:I34"/>
    <mergeCell ref="J34:K34"/>
    <mergeCell ref="E81:F81"/>
    <mergeCell ref="H81:I81"/>
    <mergeCell ref="J81:K81"/>
    <mergeCell ref="L81:M81"/>
    <mergeCell ref="P81:Q81"/>
    <mergeCell ref="E35:F35"/>
    <mergeCell ref="H35:I35"/>
    <mergeCell ref="J72:K72"/>
    <mergeCell ref="L72:M72"/>
    <mergeCell ref="P72:Q72"/>
    <mergeCell ref="B10:B11"/>
    <mergeCell ref="C10:C11"/>
    <mergeCell ref="E29:F29"/>
    <mergeCell ref="H29:I29"/>
    <mergeCell ref="J29:K29"/>
    <mergeCell ref="L29:M29"/>
    <mergeCell ref="P29:Q29"/>
    <mergeCell ref="P31:Q31"/>
    <mergeCell ref="L34:M34"/>
    <mergeCell ref="P34:Q34"/>
    <mergeCell ref="B32:C32"/>
    <mergeCell ref="H32:I32"/>
    <mergeCell ref="H33:I33"/>
    <mergeCell ref="J33:K33"/>
    <mergeCell ref="L33:M33"/>
    <mergeCell ref="P33:Q33"/>
    <mergeCell ref="B30:C30"/>
    <mergeCell ref="G4:H4"/>
    <mergeCell ref="G5:H5"/>
    <mergeCell ref="G7:H7"/>
    <mergeCell ref="P30:Q30"/>
    <mergeCell ref="H31:I31"/>
    <mergeCell ref="H73:I73"/>
    <mergeCell ref="J73:K73"/>
    <mergeCell ref="L73:M73"/>
    <mergeCell ref="L9:M9"/>
    <mergeCell ref="P9:Q9"/>
    <mergeCell ref="D10:Q10"/>
    <mergeCell ref="D11:Q11"/>
    <mergeCell ref="J31:K31"/>
    <mergeCell ref="L31:M31"/>
    <mergeCell ref="E30:F30"/>
    <mergeCell ref="H30:I30"/>
    <mergeCell ref="J30:K30"/>
    <mergeCell ref="L30:M30"/>
    <mergeCell ref="E9:F9"/>
    <mergeCell ref="H9:I9"/>
    <mergeCell ref="J9:K9"/>
    <mergeCell ref="J36:K36"/>
    <mergeCell ref="L36:M36"/>
    <mergeCell ref="P68:Q68"/>
    <mergeCell ref="B74:C74"/>
    <mergeCell ref="E74:F74"/>
    <mergeCell ref="H74:I74"/>
    <mergeCell ref="J74:K74"/>
    <mergeCell ref="L74:M74"/>
    <mergeCell ref="P74:Q74"/>
    <mergeCell ref="B36:C36"/>
    <mergeCell ref="E36:F36"/>
    <mergeCell ref="H36:I36"/>
    <mergeCell ref="E73:F73"/>
    <mergeCell ref="L71:M71"/>
    <mergeCell ref="P71:Q71"/>
    <mergeCell ref="H72:I72"/>
    <mergeCell ref="E67:F67"/>
    <mergeCell ref="P47:Q47"/>
    <mergeCell ref="J71:K71"/>
    <mergeCell ref="L69:M69"/>
    <mergeCell ref="J67:K67"/>
    <mergeCell ref="P73:Q73"/>
    <mergeCell ref="B72:C72"/>
    <mergeCell ref="E72:F72"/>
    <mergeCell ref="B70:C70"/>
    <mergeCell ref="J68:K68"/>
    <mergeCell ref="L68:M68"/>
    <mergeCell ref="B68:C68"/>
    <mergeCell ref="E68:F68"/>
    <mergeCell ref="P69:Q69"/>
    <mergeCell ref="H71:I71"/>
    <mergeCell ref="H70:I70"/>
    <mergeCell ref="H68:I68"/>
    <mergeCell ref="H47:I47"/>
    <mergeCell ref="AB31:AC31"/>
    <mergeCell ref="AD31:AE31"/>
    <mergeCell ref="B48:B49"/>
    <mergeCell ref="C48:C49"/>
    <mergeCell ref="D49:Q49"/>
    <mergeCell ref="AH31:AI31"/>
    <mergeCell ref="H69:I69"/>
    <mergeCell ref="J69:K69"/>
    <mergeCell ref="AB33:AC33"/>
    <mergeCell ref="AH35:AI35"/>
    <mergeCell ref="W36:X36"/>
    <mergeCell ref="Z36:AA36"/>
    <mergeCell ref="AB36:AC36"/>
    <mergeCell ref="AD36:AE36"/>
    <mergeCell ref="AH39:AI39"/>
    <mergeCell ref="Z39:AA39"/>
    <mergeCell ref="AB35:AC35"/>
    <mergeCell ref="AD39:AE39"/>
    <mergeCell ref="AB34:AC34"/>
    <mergeCell ref="AD34:AE34"/>
    <mergeCell ref="T32:U32"/>
    <mergeCell ref="Z32:AA32"/>
    <mergeCell ref="W39:X39"/>
    <mergeCell ref="D48:Q48"/>
    <mergeCell ref="L67:M67"/>
    <mergeCell ref="P67:Q67"/>
    <mergeCell ref="N40:O40"/>
    <mergeCell ref="AD33:AE33"/>
    <mergeCell ref="W29:X29"/>
    <mergeCell ref="Z29:AA29"/>
    <mergeCell ref="AB29:AC29"/>
    <mergeCell ref="AD29:AE29"/>
    <mergeCell ref="AH29:AI29"/>
    <mergeCell ref="L35:M35"/>
    <mergeCell ref="P35:Q35"/>
    <mergeCell ref="H67:I67"/>
    <mergeCell ref="AH34:AI34"/>
    <mergeCell ref="J47:K47"/>
    <mergeCell ref="L47:M47"/>
    <mergeCell ref="AB39:AC39"/>
    <mergeCell ref="J35:K35"/>
    <mergeCell ref="W35:X35"/>
    <mergeCell ref="Z35:AA35"/>
    <mergeCell ref="T30:U30"/>
    <mergeCell ref="W30:X30"/>
    <mergeCell ref="Z30:AA30"/>
    <mergeCell ref="Z31:AA31"/>
    <mergeCell ref="Z33:AA33"/>
    <mergeCell ref="AB30:AC30"/>
    <mergeCell ref="AD30:AE30"/>
    <mergeCell ref="AH30:AI30"/>
    <mergeCell ref="AH33:AI33"/>
    <mergeCell ref="AB9:AC9"/>
    <mergeCell ref="AD9:AE9"/>
    <mergeCell ref="AH9:AI9"/>
    <mergeCell ref="E47:F47"/>
    <mergeCell ref="Y4:Z4"/>
    <mergeCell ref="G42:H42"/>
    <mergeCell ref="Y5:Z5"/>
    <mergeCell ref="G43:H43"/>
    <mergeCell ref="Y6:Z6"/>
    <mergeCell ref="G44:H44"/>
    <mergeCell ref="T34:U34"/>
    <mergeCell ref="W34:X34"/>
    <mergeCell ref="Z34:AA34"/>
    <mergeCell ref="Y7:Z7"/>
    <mergeCell ref="G45:H45"/>
    <mergeCell ref="W9:X9"/>
    <mergeCell ref="Z9:AA9"/>
    <mergeCell ref="T10:T11"/>
    <mergeCell ref="U10:U11"/>
    <mergeCell ref="V10:AI10"/>
    <mergeCell ref="AD35:AE35"/>
    <mergeCell ref="AH36:AI36"/>
    <mergeCell ref="T36:U36"/>
    <mergeCell ref="V11:AI11"/>
  </mergeCells>
  <printOptions horizontalCentered="1"/>
  <pageMargins left="0.66" right="0.75" top="0.31" bottom="0.36" header="0.26" footer="0.26"/>
  <pageSetup paperSize="9" scale="95" orientation="landscape" r:id="rId1"/>
  <headerFooter alignWithMargins="0">
    <oddHeader>&amp;LLicence Number 1648&amp;C3502 Hobby's Yard Road, Blayney</oddHeader>
  </headerFooter>
  <rowBreaks count="1" manualBreakCount="1">
    <brk id="36" max="34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80"/>
  <sheetViews>
    <sheetView topLeftCell="A39" zoomScaleNormal="100" workbookViewId="0">
      <selection activeCell="A78" sqref="A78:IV81"/>
    </sheetView>
  </sheetViews>
  <sheetFormatPr defaultRowHeight="12.75" x14ac:dyDescent="0.2"/>
  <cols>
    <col min="1" max="1" width="2.7109375" style="2" customWidth="1"/>
    <col min="2" max="3" width="13" style="2" customWidth="1"/>
    <col min="4" max="4" width="12.140625" style="2" customWidth="1"/>
    <col min="5" max="5" width="5.7109375" style="19" customWidth="1"/>
    <col min="6" max="6" width="5.7109375" style="2" customWidth="1"/>
    <col min="7" max="7" width="8.7109375" style="2" customWidth="1"/>
    <col min="8" max="13" width="5.7109375" style="2" customWidth="1"/>
    <col min="14" max="14" width="14.140625" style="2" customWidth="1"/>
    <col min="15" max="15" width="10.7109375" style="2" customWidth="1"/>
    <col min="16" max="17" width="5.7109375" style="2" customWidth="1"/>
    <col min="18" max="19" width="2.7109375" style="2" customWidth="1"/>
    <col min="20" max="21" width="13" style="2" customWidth="1"/>
    <col min="22" max="22" width="12.140625" style="2" customWidth="1"/>
    <col min="23" max="23" width="5.7109375" style="19" customWidth="1"/>
    <col min="24" max="24" width="5.7109375" style="2" customWidth="1"/>
    <col min="25" max="25" width="8.7109375" style="2" customWidth="1"/>
    <col min="26" max="31" width="5.7109375" style="2" customWidth="1"/>
    <col min="32" max="32" width="14.140625" style="2" customWidth="1"/>
    <col min="33" max="33" width="10.7109375" style="2" customWidth="1"/>
    <col min="34" max="35" width="5.7109375" style="2" customWidth="1"/>
    <col min="36" max="36" width="2.7109375" style="2" customWidth="1"/>
  </cols>
  <sheetData>
    <row r="1" spans="1:35" ht="51.75" customHeight="1" x14ac:dyDescent="0.25">
      <c r="D1" s="55" t="s">
        <v>24</v>
      </c>
      <c r="E1" s="18"/>
      <c r="N1" s="353" t="s">
        <v>25</v>
      </c>
      <c r="O1" s="353"/>
      <c r="P1" s="57"/>
      <c r="Q1" s="82"/>
      <c r="V1" s="55" t="s">
        <v>24</v>
      </c>
      <c r="W1" s="18"/>
      <c r="AF1" s="353" t="s">
        <v>25</v>
      </c>
      <c r="AG1" s="353"/>
      <c r="AH1" s="172"/>
      <c r="AI1" s="82"/>
    </row>
    <row r="2" spans="1:35" ht="16.5" thickBot="1" x14ac:dyDescent="0.3">
      <c r="D2" s="55" t="s">
        <v>1</v>
      </c>
      <c r="E2" s="18"/>
      <c r="N2" s="57"/>
      <c r="O2" s="57"/>
      <c r="P2" s="57"/>
      <c r="Q2" s="82"/>
      <c r="V2" s="55" t="s">
        <v>1</v>
      </c>
      <c r="W2" s="18"/>
      <c r="AF2" s="172"/>
      <c r="AG2" s="172"/>
      <c r="AH2" s="172"/>
      <c r="AI2" s="82"/>
    </row>
    <row r="3" spans="1:35" ht="16.5" thickBot="1" x14ac:dyDescent="0.3">
      <c r="D3" s="55" t="s">
        <v>2</v>
      </c>
      <c r="E3" s="18"/>
      <c r="G3" s="341">
        <v>1</v>
      </c>
      <c r="H3" s="342"/>
      <c r="J3" s="158" t="s">
        <v>49</v>
      </c>
      <c r="V3" s="55" t="s">
        <v>2</v>
      </c>
      <c r="W3" s="18"/>
      <c r="Y3" s="341">
        <v>3</v>
      </c>
      <c r="Z3" s="342"/>
      <c r="AB3" s="158"/>
    </row>
    <row r="4" spans="1:35" ht="16.5" thickBot="1" x14ac:dyDescent="0.3">
      <c r="B4"/>
      <c r="D4" s="55" t="s">
        <v>3</v>
      </c>
      <c r="E4" s="18"/>
      <c r="G4" s="341" t="s">
        <v>56</v>
      </c>
      <c r="H4" s="342"/>
      <c r="T4"/>
      <c r="V4" s="55" t="s">
        <v>3</v>
      </c>
      <c r="W4" s="18"/>
      <c r="Y4" s="341" t="s">
        <v>56</v>
      </c>
      <c r="Z4" s="342"/>
    </row>
    <row r="5" spans="1:35" ht="16.5" thickBot="1" x14ac:dyDescent="0.3">
      <c r="D5" s="55" t="s">
        <v>27</v>
      </c>
      <c r="E5" s="18"/>
      <c r="G5" s="178" t="s">
        <v>51</v>
      </c>
      <c r="H5" s="179"/>
      <c r="V5" s="55" t="s">
        <v>27</v>
      </c>
      <c r="W5" s="18"/>
      <c r="Y5" s="341" t="s">
        <v>28</v>
      </c>
      <c r="Z5" s="342"/>
    </row>
    <row r="6" spans="1:35" ht="16.5" thickBot="1" x14ac:dyDescent="0.3">
      <c r="D6" s="55" t="s">
        <v>29</v>
      </c>
      <c r="E6" s="18"/>
      <c r="G6" s="343"/>
      <c r="H6" s="344"/>
      <c r="V6" s="55" t="s">
        <v>29</v>
      </c>
      <c r="W6" s="18"/>
      <c r="Y6" s="343"/>
      <c r="Z6" s="344"/>
    </row>
    <row r="7" spans="1:35" ht="29.25" customHeight="1" thickBot="1" x14ac:dyDescent="0.25">
      <c r="B7" s="345"/>
      <c r="C7" s="345"/>
      <c r="U7" s="19"/>
    </row>
    <row r="8" spans="1:35" ht="68.25" customHeight="1" thickBot="1" x14ac:dyDescent="0.25">
      <c r="A8" s="1"/>
      <c r="B8" s="85" t="s">
        <v>30</v>
      </c>
      <c r="C8" s="183" t="s">
        <v>57</v>
      </c>
      <c r="D8" s="76" t="s">
        <v>52</v>
      </c>
      <c r="E8" s="308" t="s">
        <v>7</v>
      </c>
      <c r="F8" s="315"/>
      <c r="G8" s="8" t="s">
        <v>8</v>
      </c>
      <c r="H8" s="308" t="s">
        <v>9</v>
      </c>
      <c r="I8" s="315"/>
      <c r="J8" s="308" t="s">
        <v>10</v>
      </c>
      <c r="K8" s="315"/>
      <c r="L8" s="308" t="s">
        <v>11</v>
      </c>
      <c r="M8" s="315"/>
      <c r="N8" s="7" t="s">
        <v>12</v>
      </c>
      <c r="O8" s="7" t="s">
        <v>41</v>
      </c>
      <c r="P8" s="308" t="s">
        <v>13</v>
      </c>
      <c r="Q8" s="309"/>
      <c r="T8" s="85" t="s">
        <v>30</v>
      </c>
      <c r="U8" s="183" t="s">
        <v>57</v>
      </c>
      <c r="V8" s="76" t="s">
        <v>52</v>
      </c>
      <c r="W8" s="308" t="s">
        <v>7</v>
      </c>
      <c r="X8" s="315"/>
      <c r="Y8" s="8" t="s">
        <v>8</v>
      </c>
      <c r="Z8" s="308" t="s">
        <v>9</v>
      </c>
      <c r="AA8" s="315"/>
      <c r="AB8" s="308" t="s">
        <v>10</v>
      </c>
      <c r="AC8" s="315"/>
      <c r="AD8" s="308" t="s">
        <v>11</v>
      </c>
      <c r="AE8" s="315"/>
      <c r="AF8" s="7" t="s">
        <v>12</v>
      </c>
      <c r="AG8" s="7" t="s">
        <v>41</v>
      </c>
      <c r="AH8" s="308" t="s">
        <v>13</v>
      </c>
      <c r="AI8" s="309"/>
    </row>
    <row r="9" spans="1:35" x14ac:dyDescent="0.2">
      <c r="A9" s="1"/>
      <c r="B9" s="334"/>
      <c r="C9" s="334"/>
      <c r="D9" s="323" t="s">
        <v>44</v>
      </c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7"/>
      <c r="T9" s="334"/>
      <c r="U9" s="334"/>
      <c r="V9" s="323" t="s">
        <v>33</v>
      </c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7"/>
    </row>
    <row r="10" spans="1:35" ht="13.5" thickBot="1" x14ac:dyDescent="0.25">
      <c r="A10" s="1"/>
      <c r="B10" s="335"/>
      <c r="C10" s="335"/>
      <c r="D10" s="187">
        <v>30</v>
      </c>
      <c r="E10" s="351">
        <v>30</v>
      </c>
      <c r="F10" s="351"/>
      <c r="G10" s="188" t="s">
        <v>45</v>
      </c>
      <c r="H10" s="351">
        <v>600</v>
      </c>
      <c r="I10" s="351"/>
      <c r="J10" s="351">
        <v>10</v>
      </c>
      <c r="K10" s="351"/>
      <c r="L10" s="351">
        <v>15</v>
      </c>
      <c r="M10" s="351"/>
      <c r="N10" s="188">
        <v>1</v>
      </c>
      <c r="O10" s="188" t="s">
        <v>46</v>
      </c>
      <c r="P10" s="351">
        <v>2</v>
      </c>
      <c r="Q10" s="352"/>
      <c r="T10" s="335"/>
      <c r="U10" s="335"/>
      <c r="V10" s="329" t="s">
        <v>34</v>
      </c>
      <c r="W10" s="351"/>
      <c r="X10" s="351"/>
      <c r="Y10" s="351"/>
      <c r="Z10" s="351"/>
      <c r="AA10" s="351"/>
      <c r="AB10" s="351"/>
      <c r="AC10" s="351"/>
      <c r="AD10" s="351"/>
      <c r="AE10" s="351"/>
      <c r="AF10" s="351"/>
      <c r="AG10" s="351"/>
      <c r="AH10" s="351"/>
      <c r="AI10" s="352"/>
    </row>
    <row r="11" spans="1:35" x14ac:dyDescent="0.2">
      <c r="B11" s="143"/>
      <c r="C11" s="144"/>
      <c r="D11" s="191"/>
      <c r="E11" s="189"/>
      <c r="F11" s="202"/>
      <c r="G11" s="203"/>
      <c r="H11" s="189"/>
      <c r="I11" s="202"/>
      <c r="J11" s="189"/>
      <c r="K11" s="202"/>
      <c r="L11" s="190"/>
      <c r="M11" s="202"/>
      <c r="N11" s="203"/>
      <c r="O11" s="203"/>
      <c r="P11" s="189"/>
      <c r="Q11" s="204"/>
      <c r="T11" s="143">
        <v>42878</v>
      </c>
      <c r="U11" s="144">
        <v>42894</v>
      </c>
      <c r="V11" s="181">
        <v>12</v>
      </c>
      <c r="W11" s="156"/>
      <c r="X11" s="186">
        <v>4</v>
      </c>
      <c r="Y11" s="174">
        <v>7.55</v>
      </c>
      <c r="Z11" s="156"/>
      <c r="AA11" s="186">
        <v>6</v>
      </c>
      <c r="AB11" s="156" t="s">
        <v>14</v>
      </c>
      <c r="AC11" s="186">
        <v>5</v>
      </c>
      <c r="AD11" s="171"/>
      <c r="AE11" s="186">
        <v>3.2</v>
      </c>
      <c r="AF11" s="174">
        <v>0.2</v>
      </c>
      <c r="AG11" s="174"/>
      <c r="AH11" s="156"/>
      <c r="AI11" s="206">
        <v>1.3</v>
      </c>
    </row>
    <row r="12" spans="1:35" x14ac:dyDescent="0.2">
      <c r="B12" s="143"/>
      <c r="C12" s="144"/>
      <c r="D12" s="181"/>
      <c r="E12" s="156"/>
      <c r="F12" s="186"/>
      <c r="G12" s="174"/>
      <c r="H12" s="156"/>
      <c r="I12" s="186"/>
      <c r="J12" s="156"/>
      <c r="K12" s="186"/>
      <c r="L12" s="171"/>
      <c r="M12" s="186"/>
      <c r="N12" s="174"/>
      <c r="O12" s="174"/>
      <c r="P12" s="156"/>
      <c r="Q12" s="206"/>
      <c r="T12" s="143">
        <v>42907</v>
      </c>
      <c r="U12" s="144">
        <v>42922</v>
      </c>
      <c r="V12" s="181">
        <v>12</v>
      </c>
      <c r="W12" s="156"/>
      <c r="X12" s="186">
        <v>6</v>
      </c>
      <c r="Y12" s="174">
        <v>7.35</v>
      </c>
      <c r="Z12" s="156"/>
      <c r="AA12" s="186">
        <v>17</v>
      </c>
      <c r="AB12" s="156" t="s">
        <v>14</v>
      </c>
      <c r="AC12" s="186">
        <v>5</v>
      </c>
      <c r="AD12" s="171"/>
      <c r="AE12" s="186">
        <v>4.8</v>
      </c>
      <c r="AF12" s="174">
        <v>0.24</v>
      </c>
      <c r="AG12" s="174"/>
      <c r="AH12" s="156"/>
      <c r="AI12" s="206">
        <v>3.2</v>
      </c>
    </row>
    <row r="13" spans="1:35" x14ac:dyDescent="0.2">
      <c r="B13" s="139"/>
      <c r="C13" s="140"/>
      <c r="D13" s="180"/>
      <c r="E13" s="149"/>
      <c r="F13" s="207"/>
      <c r="G13" s="155"/>
      <c r="H13" s="149"/>
      <c r="I13" s="207"/>
      <c r="J13" s="150"/>
      <c r="K13" s="208"/>
      <c r="L13" s="151"/>
      <c r="M13" s="207"/>
      <c r="N13" s="155"/>
      <c r="O13" s="155"/>
      <c r="P13" s="150"/>
      <c r="Q13" s="209"/>
      <c r="T13" s="139">
        <v>42942</v>
      </c>
      <c r="U13" s="140">
        <v>42958</v>
      </c>
      <c r="V13" s="180">
        <v>8</v>
      </c>
      <c r="W13" s="149"/>
      <c r="X13" s="207">
        <v>2</v>
      </c>
      <c r="Y13" s="155">
        <v>8.08</v>
      </c>
      <c r="Z13" s="149" t="s">
        <v>14</v>
      </c>
      <c r="AA13" s="207">
        <v>1</v>
      </c>
      <c r="AB13" s="150" t="s">
        <v>14</v>
      </c>
      <c r="AC13" s="208">
        <v>5</v>
      </c>
      <c r="AD13" s="151"/>
      <c r="AE13" s="207">
        <v>3</v>
      </c>
      <c r="AF13" s="155">
        <v>0.22</v>
      </c>
      <c r="AG13" s="155"/>
      <c r="AH13" s="150"/>
      <c r="AI13" s="209">
        <v>1.3</v>
      </c>
    </row>
    <row r="14" spans="1:35" x14ac:dyDescent="0.2">
      <c r="B14" s="141"/>
      <c r="C14" s="142"/>
      <c r="D14" s="180"/>
      <c r="E14" s="149"/>
      <c r="F14" s="207"/>
      <c r="G14" s="155"/>
      <c r="H14" s="149"/>
      <c r="I14" s="207"/>
      <c r="J14" s="150"/>
      <c r="K14" s="208"/>
      <c r="L14" s="151"/>
      <c r="M14" s="207"/>
      <c r="N14" s="155"/>
      <c r="O14" s="155"/>
      <c r="P14" s="149"/>
      <c r="Q14" s="210"/>
      <c r="T14" s="141">
        <v>42977</v>
      </c>
      <c r="U14" s="142">
        <v>42993</v>
      </c>
      <c r="V14" s="180">
        <v>12</v>
      </c>
      <c r="W14" s="149"/>
      <c r="X14" s="207">
        <v>7</v>
      </c>
      <c r="Y14" s="155">
        <v>7.51</v>
      </c>
      <c r="Z14" s="149" t="s">
        <v>14</v>
      </c>
      <c r="AA14" s="207">
        <v>1</v>
      </c>
      <c r="AB14" s="150" t="s">
        <v>14</v>
      </c>
      <c r="AC14" s="208">
        <v>5</v>
      </c>
      <c r="AD14" s="151"/>
      <c r="AE14" s="207">
        <v>2.5</v>
      </c>
      <c r="AF14" s="155">
        <v>0.43</v>
      </c>
      <c r="AG14" s="155"/>
      <c r="AH14" s="149"/>
      <c r="AI14" s="210">
        <v>1</v>
      </c>
    </row>
    <row r="15" spans="1:35" x14ac:dyDescent="0.2">
      <c r="B15" s="141"/>
      <c r="C15" s="142"/>
      <c r="D15" s="192"/>
      <c r="E15" s="153"/>
      <c r="F15" s="211"/>
      <c r="G15" s="173"/>
      <c r="H15" s="153"/>
      <c r="I15" s="211"/>
      <c r="J15" s="153"/>
      <c r="K15" s="211"/>
      <c r="L15" s="194"/>
      <c r="M15" s="211"/>
      <c r="N15" s="173"/>
      <c r="O15" s="173"/>
      <c r="P15" s="154"/>
      <c r="Q15" s="212"/>
      <c r="T15" s="141">
        <v>43020</v>
      </c>
      <c r="U15" s="142">
        <v>43021</v>
      </c>
      <c r="V15" s="192">
        <v>10</v>
      </c>
      <c r="W15" s="153"/>
      <c r="X15" s="211">
        <v>8</v>
      </c>
      <c r="Y15" s="173">
        <v>7.55</v>
      </c>
      <c r="Z15" s="153"/>
      <c r="AA15" s="211">
        <v>39</v>
      </c>
      <c r="AB15" s="153" t="s">
        <v>14</v>
      </c>
      <c r="AC15" s="211">
        <v>5</v>
      </c>
      <c r="AD15" s="194"/>
      <c r="AE15" s="211">
        <v>6.3</v>
      </c>
      <c r="AF15" s="173">
        <v>0.28999999999999998</v>
      </c>
      <c r="AG15" s="173"/>
      <c r="AH15" s="154"/>
      <c r="AI15" s="212">
        <v>2.1</v>
      </c>
    </row>
    <row r="16" spans="1:35" x14ac:dyDescent="0.2">
      <c r="B16" s="143"/>
      <c r="C16" s="144"/>
      <c r="D16" s="181"/>
      <c r="E16" s="156"/>
      <c r="F16" s="186"/>
      <c r="G16" s="174"/>
      <c r="H16" s="156"/>
      <c r="I16" s="186"/>
      <c r="J16" s="156"/>
      <c r="K16" s="186"/>
      <c r="L16" s="171"/>
      <c r="M16" s="186"/>
      <c r="N16" s="174"/>
      <c r="O16" s="174"/>
      <c r="P16" s="156"/>
      <c r="Q16" s="206"/>
      <c r="T16" s="139">
        <v>43048</v>
      </c>
      <c r="U16" s="140">
        <v>43063</v>
      </c>
      <c r="V16" s="181">
        <v>9</v>
      </c>
      <c r="W16" s="156"/>
      <c r="X16" s="186">
        <v>16</v>
      </c>
      <c r="Y16" s="174">
        <v>9.18</v>
      </c>
      <c r="Z16" s="156" t="s">
        <v>14</v>
      </c>
      <c r="AA16" s="186">
        <v>5</v>
      </c>
      <c r="AB16" s="156" t="s">
        <v>14</v>
      </c>
      <c r="AC16" s="186">
        <v>5</v>
      </c>
      <c r="AD16" s="171"/>
      <c r="AE16" s="186">
        <v>2.5</v>
      </c>
      <c r="AF16" s="174">
        <v>0.51</v>
      </c>
      <c r="AG16" s="174"/>
      <c r="AH16" s="156"/>
      <c r="AI16" s="206">
        <v>1.3</v>
      </c>
    </row>
    <row r="17" spans="2:35" x14ac:dyDescent="0.2">
      <c r="B17" s="143"/>
      <c r="C17" s="144"/>
      <c r="D17" s="181"/>
      <c r="E17" s="156"/>
      <c r="F17" s="186"/>
      <c r="G17" s="163"/>
      <c r="H17" s="156"/>
      <c r="I17" s="186"/>
      <c r="J17" s="156"/>
      <c r="K17" s="186"/>
      <c r="L17" s="171"/>
      <c r="M17" s="186"/>
      <c r="N17" s="174"/>
      <c r="O17" s="174"/>
      <c r="P17" s="156"/>
      <c r="Q17" s="206"/>
      <c r="T17" s="143">
        <v>43074</v>
      </c>
      <c r="U17" s="144">
        <v>43087</v>
      </c>
      <c r="V17" s="181">
        <v>13</v>
      </c>
      <c r="W17" s="156"/>
      <c r="X17" s="186">
        <v>6</v>
      </c>
      <c r="Y17" s="174">
        <v>7.97</v>
      </c>
      <c r="Z17" s="156"/>
      <c r="AA17" s="186">
        <v>14</v>
      </c>
      <c r="AB17" s="156" t="s">
        <v>14</v>
      </c>
      <c r="AC17" s="186">
        <v>5</v>
      </c>
      <c r="AD17" s="171"/>
      <c r="AE17" s="186">
        <v>2</v>
      </c>
      <c r="AF17" s="174">
        <v>0.43</v>
      </c>
      <c r="AG17" s="174"/>
      <c r="AH17" s="156"/>
      <c r="AI17" s="206">
        <v>1.3</v>
      </c>
    </row>
    <row r="18" spans="2:35" x14ac:dyDescent="0.2">
      <c r="B18" s="145"/>
      <c r="C18" s="146"/>
      <c r="D18" s="213"/>
      <c r="E18" s="159"/>
      <c r="F18" s="214"/>
      <c r="G18" s="175"/>
      <c r="H18" s="159"/>
      <c r="I18" s="214"/>
      <c r="J18" s="159"/>
      <c r="K18" s="214"/>
      <c r="L18" s="215"/>
      <c r="M18" s="214"/>
      <c r="N18" s="175"/>
      <c r="O18" s="175"/>
      <c r="P18" s="159"/>
      <c r="Q18" s="216"/>
      <c r="T18" s="145">
        <v>43116</v>
      </c>
      <c r="U18" s="146">
        <v>43132</v>
      </c>
      <c r="V18" s="213">
        <v>12</v>
      </c>
      <c r="W18" s="159"/>
      <c r="X18" s="214">
        <v>2</v>
      </c>
      <c r="Y18" s="175">
        <v>8.6300000000000008</v>
      </c>
      <c r="Z18" s="159"/>
      <c r="AA18" s="214">
        <v>81</v>
      </c>
      <c r="AB18" s="159" t="s">
        <v>14</v>
      </c>
      <c r="AC18" s="214">
        <v>5</v>
      </c>
      <c r="AD18" s="215" t="s">
        <v>14</v>
      </c>
      <c r="AE18" s="214">
        <v>0.5</v>
      </c>
      <c r="AF18" s="175">
        <v>0.46</v>
      </c>
      <c r="AG18" s="175"/>
      <c r="AH18" s="159" t="s">
        <v>14</v>
      </c>
      <c r="AI18" s="216">
        <v>0.5</v>
      </c>
    </row>
    <row r="19" spans="2:35" x14ac:dyDescent="0.2">
      <c r="B19" s="143"/>
      <c r="C19" s="143"/>
      <c r="D19" s="217"/>
      <c r="E19" s="161"/>
      <c r="F19" s="218"/>
      <c r="G19" s="162"/>
      <c r="H19" s="161"/>
      <c r="I19" s="218"/>
      <c r="J19" s="157"/>
      <c r="K19" s="218"/>
      <c r="L19" s="161"/>
      <c r="M19" s="218"/>
      <c r="N19" s="182"/>
      <c r="O19" s="182"/>
      <c r="P19" s="157"/>
      <c r="Q19" s="206"/>
      <c r="T19" s="143">
        <v>43146</v>
      </c>
      <c r="U19" s="143">
        <v>43158</v>
      </c>
      <c r="V19" s="217">
        <v>2</v>
      </c>
      <c r="W19" s="161"/>
      <c r="X19" s="218">
        <v>11</v>
      </c>
      <c r="Y19" s="182">
        <v>7.97</v>
      </c>
      <c r="Z19" s="157"/>
      <c r="AA19" s="218">
        <v>400</v>
      </c>
      <c r="AB19" s="157" t="s">
        <v>14</v>
      </c>
      <c r="AC19" s="218">
        <v>5</v>
      </c>
      <c r="AD19" s="161"/>
      <c r="AE19" s="218">
        <v>2.2999999999999998</v>
      </c>
      <c r="AF19" s="182">
        <v>0.28999999999999998</v>
      </c>
      <c r="AG19" s="182"/>
      <c r="AH19" s="157"/>
      <c r="AI19" s="206">
        <v>0.7</v>
      </c>
    </row>
    <row r="20" spans="2:35" x14ac:dyDescent="0.2">
      <c r="B20" s="147"/>
      <c r="C20" s="147"/>
      <c r="D20" s="219"/>
      <c r="E20" s="184"/>
      <c r="F20" s="220"/>
      <c r="G20" s="164"/>
      <c r="H20" s="184"/>
      <c r="I20" s="220"/>
      <c r="J20" s="160"/>
      <c r="K20" s="220"/>
      <c r="L20" s="184"/>
      <c r="M20" s="220"/>
      <c r="N20" s="185"/>
      <c r="O20" s="185"/>
      <c r="P20" s="160"/>
      <c r="Q20" s="221"/>
      <c r="T20" s="147">
        <v>43173</v>
      </c>
      <c r="U20" s="147">
        <v>43186</v>
      </c>
      <c r="V20" s="219">
        <v>3</v>
      </c>
      <c r="W20" s="184"/>
      <c r="X20" s="220">
        <v>5</v>
      </c>
      <c r="Y20" s="185">
        <v>9.24</v>
      </c>
      <c r="Z20" s="184" t="s">
        <v>14</v>
      </c>
      <c r="AA20" s="220">
        <v>10</v>
      </c>
      <c r="AB20" s="160" t="s">
        <v>14</v>
      </c>
      <c r="AC20" s="220">
        <v>5</v>
      </c>
      <c r="AD20" s="184"/>
      <c r="AE20" s="220">
        <v>1.7</v>
      </c>
      <c r="AF20" s="185">
        <v>0.46</v>
      </c>
      <c r="AG20" s="185"/>
      <c r="AH20" s="160" t="s">
        <v>14</v>
      </c>
      <c r="AI20" s="221">
        <v>0.5</v>
      </c>
    </row>
    <row r="21" spans="2:35" x14ac:dyDescent="0.2">
      <c r="B21" s="143"/>
      <c r="C21" s="143"/>
      <c r="D21" s="222"/>
      <c r="E21" s="161"/>
      <c r="F21" s="218"/>
      <c r="G21" s="182"/>
      <c r="H21" s="161"/>
      <c r="I21" s="218"/>
      <c r="J21" s="157"/>
      <c r="K21" s="218"/>
      <c r="L21" s="161"/>
      <c r="M21" s="218"/>
      <c r="N21" s="162"/>
      <c r="O21" s="182"/>
      <c r="P21" s="157"/>
      <c r="Q21" s="206"/>
      <c r="T21" s="143"/>
      <c r="U21" s="143"/>
      <c r="V21" s="222"/>
      <c r="W21" s="161"/>
      <c r="X21" s="218"/>
      <c r="Y21" s="182"/>
      <c r="Z21" s="161"/>
      <c r="AA21" s="218"/>
      <c r="AB21" s="157"/>
      <c r="AC21" s="218"/>
      <c r="AD21" s="161"/>
      <c r="AE21" s="218"/>
      <c r="AF21" s="182"/>
      <c r="AG21" s="182"/>
      <c r="AH21" s="157"/>
      <c r="AI21" s="206"/>
    </row>
    <row r="22" spans="2:35" x14ac:dyDescent="0.2">
      <c r="B22" s="143"/>
      <c r="C22" s="143"/>
      <c r="D22" s="222"/>
      <c r="E22" s="161"/>
      <c r="F22" s="218"/>
      <c r="G22" s="182"/>
      <c r="H22" s="161"/>
      <c r="I22" s="218"/>
      <c r="J22" s="157"/>
      <c r="K22" s="218"/>
      <c r="L22" s="161"/>
      <c r="M22" s="218"/>
      <c r="N22" s="162"/>
      <c r="O22" s="182"/>
      <c r="P22" s="157"/>
      <c r="Q22" s="206"/>
      <c r="T22" s="143"/>
      <c r="U22" s="143"/>
      <c r="V22" s="222"/>
      <c r="W22" s="161"/>
      <c r="X22" s="218"/>
      <c r="Y22" s="182"/>
      <c r="Z22" s="157"/>
      <c r="AA22" s="218"/>
      <c r="AB22" s="157"/>
      <c r="AC22" s="218"/>
      <c r="AD22" s="161"/>
      <c r="AE22" s="218"/>
      <c r="AF22" s="182"/>
      <c r="AG22" s="182"/>
      <c r="AH22" s="157"/>
      <c r="AI22" s="206"/>
    </row>
    <row r="23" spans="2:35" x14ac:dyDescent="0.2">
      <c r="B23" s="141"/>
      <c r="C23" s="142"/>
      <c r="D23" s="192"/>
      <c r="E23" s="153"/>
      <c r="F23" s="211"/>
      <c r="G23" s="173"/>
      <c r="H23" s="153"/>
      <c r="I23" s="211"/>
      <c r="J23" s="153"/>
      <c r="K23" s="211"/>
      <c r="L23" s="194"/>
      <c r="M23" s="211"/>
      <c r="N23" s="173"/>
      <c r="O23" s="173"/>
      <c r="P23" s="154"/>
      <c r="Q23" s="212"/>
      <c r="T23" s="141"/>
      <c r="U23" s="142"/>
      <c r="V23" s="192"/>
      <c r="W23" s="153"/>
      <c r="X23" s="211"/>
      <c r="Y23" s="173"/>
      <c r="Z23" s="153"/>
      <c r="AA23" s="211"/>
      <c r="AB23" s="153"/>
      <c r="AC23" s="211"/>
      <c r="AD23" s="194"/>
      <c r="AE23" s="211"/>
      <c r="AF23" s="173"/>
      <c r="AG23" s="173"/>
      <c r="AH23" s="154"/>
      <c r="AI23" s="212"/>
    </row>
    <row r="24" spans="2:35" x14ac:dyDescent="0.2">
      <c r="B24" s="143"/>
      <c r="C24" s="144"/>
      <c r="D24" s="181"/>
      <c r="E24" s="156"/>
      <c r="F24" s="186"/>
      <c r="G24" s="174"/>
      <c r="H24" s="156"/>
      <c r="I24" s="186"/>
      <c r="J24" s="156"/>
      <c r="K24" s="186"/>
      <c r="L24" s="171"/>
      <c r="M24" s="186"/>
      <c r="N24" s="174"/>
      <c r="O24" s="174"/>
      <c r="P24" s="156"/>
      <c r="Q24" s="206"/>
      <c r="T24" s="143"/>
      <c r="U24" s="144"/>
      <c r="V24" s="181"/>
      <c r="W24" s="156"/>
      <c r="X24" s="186"/>
      <c r="Y24" s="174"/>
      <c r="Z24" s="156"/>
      <c r="AA24" s="186"/>
      <c r="AB24" s="156"/>
      <c r="AC24" s="186"/>
      <c r="AD24" s="171"/>
      <c r="AE24" s="186"/>
      <c r="AF24" s="174"/>
      <c r="AG24" s="174"/>
      <c r="AH24" s="156"/>
      <c r="AI24" s="206"/>
    </row>
    <row r="25" spans="2:35" ht="13.5" thickBot="1" x14ac:dyDescent="0.25">
      <c r="B25" s="166"/>
      <c r="C25" s="166"/>
      <c r="D25" s="167"/>
      <c r="E25" s="169"/>
      <c r="F25" s="223"/>
      <c r="G25" s="170"/>
      <c r="H25" s="169"/>
      <c r="I25" s="223"/>
      <c r="J25" s="168"/>
      <c r="K25" s="223"/>
      <c r="L25" s="169"/>
      <c r="M25" s="223"/>
      <c r="N25" s="170"/>
      <c r="O25" s="170"/>
      <c r="P25" s="168"/>
      <c r="Q25" s="224"/>
      <c r="T25" s="166"/>
      <c r="U25" s="166"/>
      <c r="V25" s="167"/>
      <c r="W25" s="169"/>
      <c r="X25" s="223"/>
      <c r="Y25" s="170"/>
      <c r="Z25" s="169"/>
      <c r="AA25" s="223"/>
      <c r="AB25" s="168"/>
      <c r="AC25" s="223"/>
      <c r="AD25" s="169"/>
      <c r="AE25" s="223"/>
      <c r="AF25" s="170"/>
      <c r="AG25" s="170"/>
      <c r="AH25" s="168"/>
      <c r="AI25" s="224"/>
    </row>
    <row r="26" spans="2:35" x14ac:dyDescent="0.2">
      <c r="E26" s="2"/>
      <c r="H26" s="158"/>
      <c r="W26" s="2"/>
    </row>
    <row r="28" spans="2:35" ht="13.5" thickBot="1" x14ac:dyDescent="0.25">
      <c r="B28" s="225"/>
      <c r="C28" s="225"/>
      <c r="D28" s="225"/>
      <c r="E28" s="319"/>
      <c r="F28" s="319"/>
      <c r="G28" s="225"/>
      <c r="H28" s="319"/>
      <c r="I28" s="319"/>
      <c r="J28" s="319"/>
      <c r="K28" s="319"/>
      <c r="L28" s="319"/>
      <c r="M28" s="319"/>
      <c r="N28" s="225"/>
      <c r="O28" s="225"/>
      <c r="P28" s="319"/>
      <c r="Q28" s="319"/>
      <c r="T28" s="225"/>
      <c r="U28" s="225"/>
      <c r="V28" s="225"/>
      <c r="W28" s="319"/>
      <c r="X28" s="319"/>
      <c r="Y28" s="225"/>
      <c r="Z28" s="319"/>
      <c r="AA28" s="319"/>
      <c r="AB28" s="319"/>
      <c r="AC28" s="319"/>
      <c r="AD28" s="319"/>
      <c r="AE28" s="319"/>
      <c r="AF28" s="225"/>
      <c r="AG28" s="225"/>
      <c r="AH28" s="319"/>
      <c r="AI28" s="319"/>
    </row>
    <row r="29" spans="2:35" x14ac:dyDescent="0.2">
      <c r="B29" s="336" t="s">
        <v>15</v>
      </c>
      <c r="C29" s="337"/>
      <c r="D29" s="41">
        <f>COUNT(D11:D25)</f>
        <v>0</v>
      </c>
      <c r="E29" s="310">
        <f>COUNT(F11:F25)</f>
        <v>0</v>
      </c>
      <c r="F29" s="316">
        <f>COUNT(F11:F25)</f>
        <v>0</v>
      </c>
      <c r="G29" s="41">
        <f>COUNT(G11:G25)</f>
        <v>0</v>
      </c>
      <c r="H29" s="310">
        <f>COUNT(I11:I25)</f>
        <v>0</v>
      </c>
      <c r="I29" s="316"/>
      <c r="J29" s="310">
        <f>COUNT(K11:K25)</f>
        <v>0</v>
      </c>
      <c r="K29" s="316"/>
      <c r="L29" s="310">
        <f>COUNT(M11:M25)</f>
        <v>0</v>
      </c>
      <c r="M29" s="316"/>
      <c r="N29" s="41">
        <f>COUNT(N11:N25)</f>
        <v>0</v>
      </c>
      <c r="O29" s="41">
        <f>COUNT(O11:O25)</f>
        <v>0</v>
      </c>
      <c r="P29" s="310">
        <f>COUNT(Q11:Q25)</f>
        <v>0</v>
      </c>
      <c r="Q29" s="316"/>
      <c r="T29" s="336" t="s">
        <v>15</v>
      </c>
      <c r="U29" s="337"/>
      <c r="V29" s="41">
        <f>COUNT(V11:V25)</f>
        <v>10</v>
      </c>
      <c r="W29" s="310">
        <f>COUNT(X11:X25)</f>
        <v>10</v>
      </c>
      <c r="X29" s="316">
        <f>COUNT(X11:X25)</f>
        <v>10</v>
      </c>
      <c r="Y29" s="41">
        <f>COUNT(Y11:Y25)</f>
        <v>10</v>
      </c>
      <c r="Z29" s="310">
        <f>COUNT(AA11:AA25)</f>
        <v>10</v>
      </c>
      <c r="AA29" s="316"/>
      <c r="AB29" s="310">
        <f>COUNT(AC11:AC25)</f>
        <v>10</v>
      </c>
      <c r="AC29" s="316"/>
      <c r="AD29" s="310">
        <f>COUNT(AE11:AE25)</f>
        <v>10</v>
      </c>
      <c r="AE29" s="316"/>
      <c r="AF29" s="41">
        <f>COUNT(AF11:AF25)</f>
        <v>10</v>
      </c>
      <c r="AG29" s="41">
        <f>COUNT(AG11:AG22)</f>
        <v>0</v>
      </c>
      <c r="AH29" s="310">
        <f>COUNT(AI11:AI25)</f>
        <v>10</v>
      </c>
      <c r="AI29" s="316"/>
    </row>
    <row r="30" spans="2:35" x14ac:dyDescent="0.2">
      <c r="B30" s="86"/>
      <c r="C30" s="87"/>
      <c r="D30" s="32"/>
      <c r="E30" s="33"/>
      <c r="F30" s="34"/>
      <c r="G30" s="35"/>
      <c r="H30" s="302"/>
      <c r="I30" s="304"/>
      <c r="J30" s="302"/>
      <c r="K30" s="304"/>
      <c r="L30" s="302"/>
      <c r="M30" s="304"/>
      <c r="N30" s="35"/>
      <c r="O30" s="35"/>
      <c r="P30" s="302"/>
      <c r="Q30" s="303"/>
      <c r="T30" s="86"/>
      <c r="U30" s="87"/>
      <c r="V30" s="32"/>
      <c r="W30" s="33"/>
      <c r="X30" s="34"/>
      <c r="Y30" s="35"/>
      <c r="Z30" s="302"/>
      <c r="AA30" s="304"/>
      <c r="AB30" s="302"/>
      <c r="AC30" s="304"/>
      <c r="AD30" s="302"/>
      <c r="AE30" s="304"/>
      <c r="AF30" s="35"/>
      <c r="AG30" s="35"/>
      <c r="AH30" s="302"/>
      <c r="AI30" s="303"/>
    </row>
    <row r="31" spans="2:35" x14ac:dyDescent="0.2">
      <c r="B31" s="327" t="s">
        <v>16</v>
      </c>
      <c r="C31" s="328"/>
      <c r="D31" s="36">
        <f>MIN(D11:D25)</f>
        <v>0</v>
      </c>
      <c r="E31" s="225"/>
      <c r="F31" s="37">
        <f>MIN(F11:F25)</f>
        <v>0</v>
      </c>
      <c r="G31" s="38">
        <f>MIN(G11:G25)</f>
        <v>0</v>
      </c>
      <c r="H31" s="312">
        <f>MIN(I11:I25)</f>
        <v>0</v>
      </c>
      <c r="I31" s="317"/>
      <c r="J31" s="225" t="s">
        <v>14</v>
      </c>
      <c r="K31" s="37">
        <f>MIN(K11:K25)</f>
        <v>0</v>
      </c>
      <c r="L31" s="37" t="s">
        <v>14</v>
      </c>
      <c r="M31" s="38">
        <f>MIN(M11:M25)</f>
        <v>0</v>
      </c>
      <c r="N31" s="38">
        <f>MIN(N11:N25)</f>
        <v>0</v>
      </c>
      <c r="O31" s="38">
        <f>MIN(O11:O22)</f>
        <v>0</v>
      </c>
      <c r="P31" s="225" t="s">
        <v>14</v>
      </c>
      <c r="Q31" s="49">
        <f>MIN(Q11:Q25)</f>
        <v>0</v>
      </c>
      <c r="T31" s="327" t="s">
        <v>16</v>
      </c>
      <c r="U31" s="328"/>
      <c r="V31" s="36">
        <f>MIN(V11:V25)</f>
        <v>2</v>
      </c>
      <c r="W31" s="225"/>
      <c r="X31" s="37">
        <f>MIN(X11:X25)</f>
        <v>2</v>
      </c>
      <c r="Y31" s="38">
        <f>MIN(Y11:Y25)</f>
        <v>7.35</v>
      </c>
      <c r="Z31" s="312">
        <f>MIN(AA11:AA25)</f>
        <v>1</v>
      </c>
      <c r="AA31" s="317"/>
      <c r="AB31" s="225" t="s">
        <v>14</v>
      </c>
      <c r="AC31" s="37">
        <f>MIN(AC11:AC25)</f>
        <v>5</v>
      </c>
      <c r="AD31" s="37" t="s">
        <v>14</v>
      </c>
      <c r="AE31" s="38">
        <f>MIN(AE11:AE25)</f>
        <v>0.5</v>
      </c>
      <c r="AF31" s="38">
        <f>MIN(AF11:AF25)</f>
        <v>0.2</v>
      </c>
      <c r="AG31" s="38">
        <f>MIN(AG11:AG22)</f>
        <v>0</v>
      </c>
      <c r="AH31" s="225" t="s">
        <v>14</v>
      </c>
      <c r="AI31" s="49">
        <f>MIN(AI11:AI25)</f>
        <v>0.5</v>
      </c>
    </row>
    <row r="32" spans="2:35" x14ac:dyDescent="0.2">
      <c r="B32" s="86"/>
      <c r="C32" s="87"/>
      <c r="D32" s="32"/>
      <c r="E32" s="33"/>
      <c r="F32" s="34"/>
      <c r="G32" s="35"/>
      <c r="H32" s="302"/>
      <c r="I32" s="304"/>
      <c r="J32" s="302"/>
      <c r="K32" s="304"/>
      <c r="L32" s="302"/>
      <c r="M32" s="304"/>
      <c r="N32" s="35"/>
      <c r="O32" s="35"/>
      <c r="P32" s="302"/>
      <c r="Q32" s="303"/>
      <c r="T32" s="86"/>
      <c r="U32" s="87"/>
      <c r="V32" s="32"/>
      <c r="W32" s="33"/>
      <c r="X32" s="34"/>
      <c r="Y32" s="35"/>
      <c r="Z32" s="302"/>
      <c r="AA32" s="304"/>
      <c r="AB32" s="302"/>
      <c r="AC32" s="304"/>
      <c r="AD32" s="302"/>
      <c r="AE32" s="304"/>
      <c r="AF32" s="35"/>
      <c r="AG32" s="35"/>
      <c r="AH32" s="302"/>
      <c r="AI32" s="303"/>
    </row>
    <row r="33" spans="2:36" x14ac:dyDescent="0.2">
      <c r="B33" s="327" t="s">
        <v>17</v>
      </c>
      <c r="C33" s="328"/>
      <c r="D33" s="226" t="e">
        <f>SUM(D11:D25)/D29</f>
        <v>#DIV/0!</v>
      </c>
      <c r="E33" s="306" t="e">
        <f>SUM(F11:F25)/E29</f>
        <v>#DIV/0!</v>
      </c>
      <c r="F33" s="307"/>
      <c r="G33" s="227" t="e">
        <f>SUM(G11:G25)/G29</f>
        <v>#DIV/0!</v>
      </c>
      <c r="H33" s="306" t="e">
        <f>SUM(I11:I25)/H29</f>
        <v>#DIV/0!</v>
      </c>
      <c r="I33" s="307"/>
      <c r="J33" s="306" t="e">
        <f>SUM(K11:K25)/J29</f>
        <v>#DIV/0!</v>
      </c>
      <c r="K33" s="307">
        <f>SUM(K11:K28)/9</f>
        <v>0</v>
      </c>
      <c r="L33" s="306" t="e">
        <f>SUM(M11:M25)/L29</f>
        <v>#DIV/0!</v>
      </c>
      <c r="M33" s="307"/>
      <c r="N33" s="227" t="e">
        <f>SUM(N11:N25)/N29</f>
        <v>#DIV/0!</v>
      </c>
      <c r="O33" s="227" t="e">
        <f>SUM(O11:O22)/O29</f>
        <v>#DIV/0!</v>
      </c>
      <c r="P33" s="306" t="e">
        <f>SUM(Q11:Q25)/P29</f>
        <v>#DIV/0!</v>
      </c>
      <c r="Q33" s="314"/>
      <c r="T33" s="327" t="s">
        <v>17</v>
      </c>
      <c r="U33" s="328"/>
      <c r="V33" s="226">
        <f>SUM(V11:V25)/V29</f>
        <v>9.3000000000000007</v>
      </c>
      <c r="W33" s="306">
        <f>SUM(X11:X25)/W29</f>
        <v>6.7</v>
      </c>
      <c r="X33" s="307"/>
      <c r="Y33" s="227">
        <f>SUM(Y11:Y25)/Y29</f>
        <v>8.102999999999998</v>
      </c>
      <c r="Z33" s="306">
        <f>SUM(AA11:AA25)/Z29</f>
        <v>57.4</v>
      </c>
      <c r="AA33" s="307"/>
      <c r="AB33" s="306">
        <f>SUM(AC11:AC25)/AB29</f>
        <v>5</v>
      </c>
      <c r="AC33" s="307">
        <f>SUM(AC11:AC28)/9</f>
        <v>5.5555555555555554</v>
      </c>
      <c r="AD33" s="306">
        <f>SUM(AE11:AE25)/AD29</f>
        <v>2.88</v>
      </c>
      <c r="AE33" s="307"/>
      <c r="AF33" s="227">
        <f>SUM(AF11:AF25)/AF29</f>
        <v>0.35300000000000004</v>
      </c>
      <c r="AG33" s="227" t="e">
        <f>SUM(AG11:AG22)/AG29</f>
        <v>#DIV/0!</v>
      </c>
      <c r="AH33" s="306">
        <f>SUM(AI11:AI25)/AH29</f>
        <v>1.32</v>
      </c>
      <c r="AI33" s="314"/>
    </row>
    <row r="34" spans="2:36" x14ac:dyDescent="0.2">
      <c r="B34" s="86"/>
      <c r="C34" s="87"/>
      <c r="D34" s="32"/>
      <c r="E34" s="302"/>
      <c r="F34" s="304"/>
      <c r="G34" s="35"/>
      <c r="H34" s="302"/>
      <c r="I34" s="304"/>
      <c r="J34" s="302"/>
      <c r="K34" s="304"/>
      <c r="L34" s="302"/>
      <c r="M34" s="304"/>
      <c r="N34" s="35"/>
      <c r="O34" s="35"/>
      <c r="P34" s="302"/>
      <c r="Q34" s="303"/>
      <c r="T34" s="86"/>
      <c r="U34" s="87"/>
      <c r="V34" s="32"/>
      <c r="W34" s="302"/>
      <c r="X34" s="304"/>
      <c r="Y34" s="35"/>
      <c r="Z34" s="302"/>
      <c r="AA34" s="304"/>
      <c r="AB34" s="302"/>
      <c r="AC34" s="304"/>
      <c r="AD34" s="302"/>
      <c r="AE34" s="304"/>
      <c r="AF34" s="35"/>
      <c r="AG34" s="35"/>
      <c r="AH34" s="302"/>
      <c r="AI34" s="303"/>
    </row>
    <row r="35" spans="2:36" ht="13.5" thickBot="1" x14ac:dyDescent="0.25">
      <c r="B35" s="332" t="s">
        <v>18</v>
      </c>
      <c r="C35" s="333"/>
      <c r="D35" s="39">
        <f>MAX(D11:D25)</f>
        <v>0</v>
      </c>
      <c r="E35" s="300">
        <f>MAX(F11:F25)</f>
        <v>0</v>
      </c>
      <c r="F35" s="305"/>
      <c r="G35" s="40">
        <f>MAX(G11:G25)</f>
        <v>0</v>
      </c>
      <c r="H35" s="300">
        <f>MAX(I11:I25)</f>
        <v>0</v>
      </c>
      <c r="I35" s="305"/>
      <c r="J35" s="300">
        <f>MAX(K11:K25)</f>
        <v>0</v>
      </c>
      <c r="K35" s="305"/>
      <c r="L35" s="300">
        <f>MAX(M11:M25)</f>
        <v>0</v>
      </c>
      <c r="M35" s="305"/>
      <c r="N35" s="40">
        <f>MAX(N11:N25)</f>
        <v>0</v>
      </c>
      <c r="O35" s="40">
        <f>MAX(O11:O22)</f>
        <v>0</v>
      </c>
      <c r="P35" s="300">
        <f>MAX(Q11:Q25)</f>
        <v>0</v>
      </c>
      <c r="Q35" s="301"/>
      <c r="T35" s="332" t="s">
        <v>18</v>
      </c>
      <c r="U35" s="333"/>
      <c r="V35" s="39">
        <f>MAX(V11:V25)</f>
        <v>13</v>
      </c>
      <c r="W35" s="300">
        <f>MAX(X11:X25)</f>
        <v>16</v>
      </c>
      <c r="X35" s="305"/>
      <c r="Y35" s="40">
        <f>MAX(Y11:Y25)</f>
        <v>9.24</v>
      </c>
      <c r="Z35" s="300">
        <f>MAX(AA11:AA25)</f>
        <v>400</v>
      </c>
      <c r="AA35" s="305"/>
      <c r="AB35" s="300">
        <f>MAX(AC11:AC25)</f>
        <v>5</v>
      </c>
      <c r="AC35" s="305"/>
      <c r="AD35" s="300">
        <f>MAX(AE11:AE25)</f>
        <v>6.3</v>
      </c>
      <c r="AE35" s="305"/>
      <c r="AF35" s="40">
        <f>MAX(AF11:AF25)</f>
        <v>0.51</v>
      </c>
      <c r="AG35" s="40">
        <f>MAX(AG11:AG22)</f>
        <v>0</v>
      </c>
      <c r="AH35" s="300">
        <f>MAX(AI11:AI25)</f>
        <v>3.2</v>
      </c>
      <c r="AI35" s="301"/>
    </row>
    <row r="37" spans="2:36" ht="13.5" hidden="1" thickBot="1" x14ac:dyDescent="0.25">
      <c r="U37" s="152">
        <v>0</v>
      </c>
    </row>
    <row r="38" spans="2:36" ht="13.5" hidden="1" thickBot="1" x14ac:dyDescent="0.25">
      <c r="V38" s="252">
        <f>$U$37*V33</f>
        <v>0</v>
      </c>
      <c r="W38" s="348">
        <f>$U$37*W33</f>
        <v>0</v>
      </c>
      <c r="X38" s="349"/>
      <c r="Y38" s="252">
        <f>$U$37*Y33</f>
        <v>0</v>
      </c>
      <c r="Z38" s="348">
        <f>$U$37*Z33</f>
        <v>0</v>
      </c>
      <c r="AA38" s="349"/>
      <c r="AB38" s="348">
        <f>$U$37*AB33</f>
        <v>0</v>
      </c>
      <c r="AC38" s="349"/>
      <c r="AD38" s="348">
        <f>$U$37*AD33</f>
        <v>0</v>
      </c>
      <c r="AE38" s="349"/>
      <c r="AF38" s="252">
        <f>$U$37*AF33</f>
        <v>0</v>
      </c>
      <c r="AG38" s="252" t="e">
        <f>$U$37*AG33</f>
        <v>#DIV/0!</v>
      </c>
      <c r="AH38" s="348">
        <f>$U$37*AH33</f>
        <v>0</v>
      </c>
      <c r="AI38" s="349"/>
    </row>
    <row r="39" spans="2:36" ht="38.25" customHeight="1" x14ac:dyDescent="0.25">
      <c r="D39" s="55" t="s">
        <v>24</v>
      </c>
      <c r="E39" s="18"/>
      <c r="N39" s="353" t="s">
        <v>25</v>
      </c>
      <c r="O39" s="353"/>
      <c r="P39" s="57"/>
      <c r="Q39" s="82"/>
    </row>
    <row r="40" spans="2:36" ht="16.5" thickBot="1" x14ac:dyDescent="0.3">
      <c r="D40" s="55" t="s">
        <v>1</v>
      </c>
      <c r="E40" s="18"/>
      <c r="N40" s="57"/>
      <c r="O40" s="57"/>
      <c r="P40" s="57"/>
      <c r="Q40" s="82"/>
    </row>
    <row r="41" spans="2:36" ht="16.5" thickBot="1" x14ac:dyDescent="0.3">
      <c r="B41"/>
      <c r="D41" s="55" t="s">
        <v>2</v>
      </c>
      <c r="E41" s="18"/>
      <c r="G41" s="341">
        <v>2</v>
      </c>
      <c r="H41" s="342"/>
    </row>
    <row r="42" spans="2:36" ht="16.5" thickBot="1" x14ac:dyDescent="0.3">
      <c r="D42" s="55" t="s">
        <v>3</v>
      </c>
      <c r="E42" s="18"/>
      <c r="G42" s="341" t="s">
        <v>56</v>
      </c>
      <c r="H42" s="342"/>
    </row>
    <row r="43" spans="2:36" ht="16.5" thickBot="1" x14ac:dyDescent="0.3">
      <c r="D43" s="55" t="s">
        <v>27</v>
      </c>
      <c r="E43" s="18"/>
      <c r="G43" s="341" t="s">
        <v>43</v>
      </c>
      <c r="H43" s="342"/>
      <c r="AJ43" s="1"/>
    </row>
    <row r="44" spans="2:36" ht="16.5" thickBot="1" x14ac:dyDescent="0.3">
      <c r="D44" s="55" t="s">
        <v>29</v>
      </c>
      <c r="E44" s="18"/>
      <c r="G44" s="343"/>
      <c r="H44" s="344"/>
      <c r="AJ44" s="1"/>
    </row>
    <row r="45" spans="2:36" ht="13.5" thickBot="1" x14ac:dyDescent="0.25">
      <c r="AJ45" s="1"/>
    </row>
    <row r="46" spans="2:36" s="1" customFormat="1" ht="65.25" customHeight="1" thickBot="1" x14ac:dyDescent="0.25">
      <c r="B46" s="85" t="s">
        <v>30</v>
      </c>
      <c r="C46" s="183" t="s">
        <v>57</v>
      </c>
      <c r="D46" s="76" t="s">
        <v>32</v>
      </c>
      <c r="E46" s="308" t="s">
        <v>7</v>
      </c>
      <c r="F46" s="315"/>
      <c r="G46" s="8" t="s">
        <v>8</v>
      </c>
      <c r="H46" s="308" t="s">
        <v>9</v>
      </c>
      <c r="I46" s="315"/>
      <c r="J46" s="308" t="s">
        <v>10</v>
      </c>
      <c r="K46" s="315"/>
      <c r="L46" s="308" t="s">
        <v>11</v>
      </c>
      <c r="M46" s="315"/>
      <c r="N46" s="7" t="s">
        <v>12</v>
      </c>
      <c r="O46" s="7" t="s">
        <v>41</v>
      </c>
      <c r="P46" s="308" t="s">
        <v>13</v>
      </c>
      <c r="Q46" s="309"/>
      <c r="AJ46" s="225"/>
    </row>
    <row r="47" spans="2:36" s="1" customFormat="1" ht="15.75" customHeight="1" x14ac:dyDescent="0.2">
      <c r="B47" s="334"/>
      <c r="C47" s="334"/>
      <c r="D47" s="323" t="s">
        <v>33</v>
      </c>
      <c r="E47" s="324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25"/>
      <c r="AJ47" s="225"/>
    </row>
    <row r="48" spans="2:36" s="1" customFormat="1" ht="13.5" thickBot="1" x14ac:dyDescent="0.25">
      <c r="B48" s="335"/>
      <c r="C48" s="335"/>
      <c r="D48" s="329" t="s">
        <v>34</v>
      </c>
      <c r="E48" s="330"/>
      <c r="F48" s="330"/>
      <c r="G48" s="330"/>
      <c r="H48" s="330"/>
      <c r="I48" s="330"/>
      <c r="J48" s="330"/>
      <c r="K48" s="330"/>
      <c r="L48" s="330"/>
      <c r="M48" s="330"/>
      <c r="N48" s="330"/>
      <c r="O48" s="330"/>
      <c r="P48" s="330"/>
      <c r="Q48" s="331"/>
      <c r="AJ48" s="225"/>
    </row>
    <row r="49" spans="2:36" x14ac:dyDescent="0.2">
      <c r="B49" s="143">
        <v>43116</v>
      </c>
      <c r="C49" s="143">
        <v>43132</v>
      </c>
      <c r="D49" s="222">
        <v>11</v>
      </c>
      <c r="E49" s="161"/>
      <c r="F49" s="218">
        <v>7</v>
      </c>
      <c r="G49" s="182">
        <v>8.44</v>
      </c>
      <c r="H49" s="161"/>
      <c r="I49" s="218">
        <v>800</v>
      </c>
      <c r="J49" s="157" t="s">
        <v>14</v>
      </c>
      <c r="K49" s="218">
        <v>5</v>
      </c>
      <c r="L49" s="161" t="s">
        <v>14</v>
      </c>
      <c r="M49" s="218">
        <v>0.7</v>
      </c>
      <c r="N49" s="182">
        <v>0.72</v>
      </c>
      <c r="O49" s="182"/>
      <c r="P49" s="157" t="s">
        <v>14</v>
      </c>
      <c r="Q49" s="206">
        <v>0.5</v>
      </c>
      <c r="R49" s="225"/>
      <c r="AJ49" s="225"/>
    </row>
    <row r="50" spans="2:36" x14ac:dyDescent="0.2">
      <c r="B50" s="139">
        <v>43146</v>
      </c>
      <c r="C50" s="140">
        <v>43158</v>
      </c>
      <c r="D50" s="180">
        <v>2</v>
      </c>
      <c r="E50" s="149"/>
      <c r="F50" s="207">
        <v>9</v>
      </c>
      <c r="G50" s="155">
        <v>7.9</v>
      </c>
      <c r="H50" s="149"/>
      <c r="I50" s="207">
        <v>540</v>
      </c>
      <c r="J50" s="149" t="s">
        <v>14</v>
      </c>
      <c r="K50" s="207">
        <v>5</v>
      </c>
      <c r="L50" s="151"/>
      <c r="M50" s="207">
        <v>2.8</v>
      </c>
      <c r="N50" s="155">
        <v>0.4</v>
      </c>
      <c r="O50" s="155">
        <v>0.48</v>
      </c>
      <c r="P50" s="150"/>
      <c r="Q50" s="209">
        <v>0.7</v>
      </c>
      <c r="R50" s="225"/>
      <c r="AJ50" s="225"/>
    </row>
    <row r="51" spans="2:36" x14ac:dyDescent="0.2">
      <c r="B51" s="139">
        <v>43173</v>
      </c>
      <c r="C51" s="140">
        <v>43186</v>
      </c>
      <c r="D51" s="180">
        <v>2</v>
      </c>
      <c r="E51" s="149"/>
      <c r="F51" s="207">
        <v>12</v>
      </c>
      <c r="G51" s="155">
        <v>9.44</v>
      </c>
      <c r="H51" s="149"/>
      <c r="I51" s="207">
        <v>30</v>
      </c>
      <c r="J51" s="150" t="s">
        <v>14</v>
      </c>
      <c r="K51" s="208">
        <v>5</v>
      </c>
      <c r="L51" s="151"/>
      <c r="M51" s="207">
        <v>1.5</v>
      </c>
      <c r="N51" s="155">
        <v>0.24</v>
      </c>
      <c r="O51" s="155">
        <v>0.3</v>
      </c>
      <c r="P51" s="150" t="s">
        <v>14</v>
      </c>
      <c r="Q51" s="209">
        <v>0.5</v>
      </c>
      <c r="R51" s="225"/>
      <c r="AJ51" s="225"/>
    </row>
    <row r="52" spans="2:36" x14ac:dyDescent="0.2">
      <c r="B52" s="139"/>
      <c r="C52" s="140"/>
      <c r="D52" s="180"/>
      <c r="E52" s="149"/>
      <c r="F52" s="207"/>
      <c r="G52" s="155"/>
      <c r="H52" s="149"/>
      <c r="I52" s="207"/>
      <c r="J52" s="150"/>
      <c r="K52" s="208"/>
      <c r="L52" s="151"/>
      <c r="M52" s="207"/>
      <c r="N52" s="155"/>
      <c r="O52" s="155"/>
      <c r="P52" s="149"/>
      <c r="Q52" s="210"/>
      <c r="R52" s="225"/>
      <c r="AJ52" s="225"/>
    </row>
    <row r="53" spans="2:36" x14ac:dyDescent="0.2">
      <c r="B53" s="143"/>
      <c r="C53" s="144"/>
      <c r="D53" s="192"/>
      <c r="E53" s="153"/>
      <c r="F53" s="211"/>
      <c r="G53" s="173"/>
      <c r="H53" s="153"/>
      <c r="I53" s="211"/>
      <c r="J53" s="153"/>
      <c r="K53" s="211"/>
      <c r="L53" s="194"/>
      <c r="M53" s="211"/>
      <c r="N53" s="173"/>
      <c r="O53" s="173"/>
      <c r="P53" s="154"/>
      <c r="Q53" s="212"/>
      <c r="R53" s="225"/>
      <c r="AJ53" s="225"/>
    </row>
    <row r="54" spans="2:36" x14ac:dyDescent="0.2">
      <c r="B54" s="143"/>
      <c r="C54" s="144"/>
      <c r="D54" s="181"/>
      <c r="E54" s="156"/>
      <c r="F54" s="186"/>
      <c r="G54" s="174"/>
      <c r="H54" s="156"/>
      <c r="I54" s="186"/>
      <c r="J54" s="156"/>
      <c r="K54" s="186"/>
      <c r="L54" s="171"/>
      <c r="M54" s="186"/>
      <c r="N54" s="174"/>
      <c r="O54" s="174"/>
      <c r="P54" s="156"/>
      <c r="Q54" s="206"/>
      <c r="R54" s="225"/>
      <c r="AJ54" s="225"/>
    </row>
    <row r="55" spans="2:36" x14ac:dyDescent="0.2">
      <c r="B55" s="139"/>
      <c r="C55" s="140"/>
      <c r="D55" s="181"/>
      <c r="E55" s="156"/>
      <c r="F55" s="186"/>
      <c r="G55" s="174"/>
      <c r="H55" s="156"/>
      <c r="I55" s="186"/>
      <c r="J55" s="156"/>
      <c r="K55" s="186"/>
      <c r="L55" s="171"/>
      <c r="M55" s="186"/>
      <c r="N55" s="174"/>
      <c r="O55" s="174"/>
      <c r="P55" s="156"/>
      <c r="Q55" s="206"/>
      <c r="R55" s="225"/>
      <c r="AJ55" s="225"/>
    </row>
    <row r="56" spans="2:36" x14ac:dyDescent="0.2">
      <c r="B56" s="145"/>
      <c r="C56" s="146"/>
      <c r="D56" s="213"/>
      <c r="E56" s="159"/>
      <c r="F56" s="214"/>
      <c r="G56" s="175"/>
      <c r="H56" s="159"/>
      <c r="I56" s="214"/>
      <c r="J56" s="159"/>
      <c r="K56" s="214"/>
      <c r="L56" s="215"/>
      <c r="M56" s="214"/>
      <c r="N56" s="175"/>
      <c r="O56" s="175"/>
      <c r="P56" s="159"/>
      <c r="Q56" s="216"/>
      <c r="R56" s="225"/>
      <c r="AJ56" s="225"/>
    </row>
    <row r="57" spans="2:36" x14ac:dyDescent="0.2">
      <c r="B57" s="143"/>
      <c r="C57" s="143"/>
      <c r="D57" s="217"/>
      <c r="E57" s="161"/>
      <c r="F57" s="218"/>
      <c r="G57" s="182"/>
      <c r="H57" s="161"/>
      <c r="I57" s="218"/>
      <c r="J57" s="157"/>
      <c r="K57" s="218"/>
      <c r="L57" s="161"/>
      <c r="M57" s="218"/>
      <c r="N57" s="182"/>
      <c r="O57" s="182"/>
      <c r="P57" s="157"/>
      <c r="Q57" s="206"/>
      <c r="R57" s="225"/>
      <c r="AJ57" s="225"/>
    </row>
    <row r="58" spans="2:36" x14ac:dyDescent="0.2">
      <c r="B58" s="147"/>
      <c r="C58" s="147"/>
      <c r="D58" s="219"/>
      <c r="E58" s="184"/>
      <c r="F58" s="220"/>
      <c r="G58" s="185"/>
      <c r="H58" s="184"/>
      <c r="I58" s="220"/>
      <c r="J58" s="160"/>
      <c r="K58" s="220"/>
      <c r="L58" s="184"/>
      <c r="M58" s="220"/>
      <c r="N58" s="185"/>
      <c r="O58" s="185"/>
      <c r="P58" s="160"/>
      <c r="Q58" s="221"/>
      <c r="R58" s="225"/>
      <c r="AJ58" s="225"/>
    </row>
    <row r="59" spans="2:36" x14ac:dyDescent="0.2">
      <c r="B59" s="143"/>
      <c r="C59" s="143"/>
      <c r="D59" s="222"/>
      <c r="E59" s="161"/>
      <c r="F59" s="218"/>
      <c r="G59" s="182"/>
      <c r="H59" s="161"/>
      <c r="I59" s="218"/>
      <c r="J59" s="157"/>
      <c r="K59" s="218"/>
      <c r="L59" s="161"/>
      <c r="M59" s="218"/>
      <c r="N59" s="182"/>
      <c r="O59" s="182"/>
      <c r="P59" s="157"/>
      <c r="Q59" s="206"/>
      <c r="R59" s="225"/>
      <c r="AJ59" s="225"/>
    </row>
    <row r="60" spans="2:36" x14ac:dyDescent="0.2">
      <c r="B60" s="143"/>
      <c r="C60" s="143"/>
      <c r="D60" s="222"/>
      <c r="E60" s="161"/>
      <c r="F60" s="218"/>
      <c r="G60" s="182"/>
      <c r="H60" s="161"/>
      <c r="I60" s="218"/>
      <c r="J60" s="157"/>
      <c r="K60" s="218"/>
      <c r="L60" s="161"/>
      <c r="M60" s="218"/>
      <c r="N60" s="182"/>
      <c r="O60" s="182"/>
      <c r="P60" s="157"/>
      <c r="Q60" s="206"/>
      <c r="R60" s="225"/>
      <c r="AJ60" s="225"/>
    </row>
    <row r="61" spans="2:36" x14ac:dyDescent="0.2">
      <c r="B61" s="145"/>
      <c r="C61" s="145"/>
      <c r="D61" s="268"/>
      <c r="E61" s="269"/>
      <c r="F61" s="270"/>
      <c r="G61" s="271"/>
      <c r="H61" s="269"/>
      <c r="I61" s="270"/>
      <c r="J61" s="272"/>
      <c r="K61" s="270"/>
      <c r="L61" s="269"/>
      <c r="M61" s="270"/>
      <c r="N61" s="271"/>
      <c r="O61" s="271"/>
      <c r="P61" s="272"/>
      <c r="Q61" s="216"/>
      <c r="R61" s="225"/>
    </row>
    <row r="62" spans="2:36" x14ac:dyDescent="0.2">
      <c r="B62" s="145"/>
      <c r="C62" s="145"/>
      <c r="D62" s="268"/>
      <c r="E62" s="269"/>
      <c r="F62" s="270"/>
      <c r="G62" s="271"/>
      <c r="H62" s="269"/>
      <c r="I62" s="270"/>
      <c r="J62" s="272"/>
      <c r="K62" s="270"/>
      <c r="L62" s="269"/>
      <c r="M62" s="270"/>
      <c r="N62" s="271"/>
      <c r="O62" s="271"/>
      <c r="P62" s="272"/>
      <c r="Q62" s="216"/>
      <c r="R62" s="225"/>
    </row>
    <row r="63" spans="2:36" ht="13.5" thickBot="1" x14ac:dyDescent="0.25">
      <c r="B63" s="166"/>
      <c r="C63" s="166"/>
      <c r="D63" s="167"/>
      <c r="E63" s="169"/>
      <c r="F63" s="223"/>
      <c r="G63" s="170"/>
      <c r="H63" s="169"/>
      <c r="I63" s="223"/>
      <c r="J63" s="168"/>
      <c r="K63" s="223"/>
      <c r="L63" s="169"/>
      <c r="M63" s="223"/>
      <c r="N63" s="170"/>
      <c r="O63" s="170"/>
      <c r="P63" s="168"/>
      <c r="Q63" s="224"/>
      <c r="R63" s="225"/>
    </row>
    <row r="64" spans="2:36" s="2" customFormat="1" x14ac:dyDescent="0.2"/>
    <row r="66" spans="1:36" s="2" customFormat="1" ht="13.5" customHeight="1" thickBot="1" x14ac:dyDescent="0.25">
      <c r="B66" s="225"/>
      <c r="C66" s="225"/>
      <c r="D66" s="225"/>
      <c r="E66" s="319"/>
      <c r="F66" s="319"/>
      <c r="G66" s="225"/>
      <c r="H66" s="319"/>
      <c r="I66" s="319"/>
      <c r="J66" s="319"/>
      <c r="K66" s="319"/>
      <c r="L66" s="319"/>
      <c r="M66" s="319"/>
      <c r="N66" s="225"/>
      <c r="O66" s="225"/>
      <c r="P66" s="319"/>
      <c r="Q66" s="319"/>
    </row>
    <row r="67" spans="1:36" s="2" customFormat="1" ht="12.75" customHeight="1" x14ac:dyDescent="0.2">
      <c r="B67" s="336" t="s">
        <v>15</v>
      </c>
      <c r="C67" s="337"/>
      <c r="D67" s="41">
        <f>COUNT(D49:D60)</f>
        <v>3</v>
      </c>
      <c r="E67" s="310">
        <f>COUNT(F49:F60)</f>
        <v>3</v>
      </c>
      <c r="F67" s="316">
        <f>COUNT(F49:F60)</f>
        <v>3</v>
      </c>
      <c r="G67" s="41">
        <f>COUNT(G49:G60)</f>
        <v>3</v>
      </c>
      <c r="H67" s="310">
        <f>COUNT(I49:I60)</f>
        <v>3</v>
      </c>
      <c r="I67" s="316"/>
      <c r="J67" s="310">
        <f>COUNT(K49:K60)</f>
        <v>3</v>
      </c>
      <c r="K67" s="316"/>
      <c r="L67" s="310">
        <f>COUNT(M49:M60)</f>
        <v>3</v>
      </c>
      <c r="M67" s="316"/>
      <c r="N67" s="41">
        <f>COUNT(N49:N60)</f>
        <v>3</v>
      </c>
      <c r="O67" s="41">
        <f>COUNT(O49:O60)</f>
        <v>2</v>
      </c>
      <c r="P67" s="310">
        <f>COUNT(Q49:Q60)</f>
        <v>3</v>
      </c>
      <c r="Q67" s="316"/>
    </row>
    <row r="68" spans="1:36" s="2" customFormat="1" x14ac:dyDescent="0.2">
      <c r="B68" s="86"/>
      <c r="C68" s="87"/>
      <c r="D68" s="32"/>
      <c r="E68" s="33"/>
      <c r="F68" s="34"/>
      <c r="G68" s="35"/>
      <c r="H68" s="302"/>
      <c r="I68" s="304"/>
      <c r="J68" s="302"/>
      <c r="K68" s="304"/>
      <c r="L68" s="302"/>
      <c r="M68" s="304"/>
      <c r="N68" s="35"/>
      <c r="O68" s="35"/>
      <c r="P68" s="302"/>
      <c r="Q68" s="303"/>
    </row>
    <row r="69" spans="1:36" s="2" customFormat="1" ht="12.75" customHeight="1" x14ac:dyDescent="0.2">
      <c r="B69" s="327" t="s">
        <v>16</v>
      </c>
      <c r="C69" s="328"/>
      <c r="D69" s="36">
        <f>MIN(D49:D60)</f>
        <v>2</v>
      </c>
      <c r="E69" s="225"/>
      <c r="F69" s="37">
        <f>MIN(F49:F60)</f>
        <v>7</v>
      </c>
      <c r="G69" s="38">
        <f>MIN(G49:G60)</f>
        <v>7.9</v>
      </c>
      <c r="H69" s="312">
        <f>MIN(I49:I60)</f>
        <v>30</v>
      </c>
      <c r="I69" s="320"/>
      <c r="J69" s="225" t="s">
        <v>14</v>
      </c>
      <c r="K69" s="37">
        <f>MIN(K49:K60)</f>
        <v>5</v>
      </c>
      <c r="L69" s="37" t="s">
        <v>14</v>
      </c>
      <c r="M69" s="38">
        <f>MIN(M49:M60)</f>
        <v>0.7</v>
      </c>
      <c r="N69" s="38">
        <f>MIN(N49:N60)</f>
        <v>0.24</v>
      </c>
      <c r="O69" s="38">
        <f>MIN(O49:O60)</f>
        <v>0.3</v>
      </c>
      <c r="P69" s="225" t="s">
        <v>14</v>
      </c>
      <c r="Q69" s="49">
        <f>MIN(Q49:Q60)</f>
        <v>0.5</v>
      </c>
    </row>
    <row r="70" spans="1:36" s="2" customFormat="1" x14ac:dyDescent="0.2">
      <c r="B70" s="86"/>
      <c r="C70" s="87"/>
      <c r="D70" s="32"/>
      <c r="E70" s="33"/>
      <c r="F70" s="34"/>
      <c r="G70" s="35"/>
      <c r="H70" s="302"/>
      <c r="I70" s="304"/>
      <c r="J70" s="302"/>
      <c r="K70" s="304"/>
      <c r="L70" s="302"/>
      <c r="M70" s="304"/>
      <c r="N70" s="35"/>
      <c r="O70" s="35"/>
      <c r="P70" s="302"/>
      <c r="Q70" s="303"/>
    </row>
    <row r="71" spans="1:36" s="2" customFormat="1" ht="12.75" customHeight="1" x14ac:dyDescent="0.2">
      <c r="B71" s="327" t="s">
        <v>17</v>
      </c>
      <c r="C71" s="328"/>
      <c r="D71" s="226">
        <f>SUM(D49:D60)/D67</f>
        <v>5</v>
      </c>
      <c r="E71" s="306">
        <f>SUM(F49:F60)/E67</f>
        <v>9.3333333333333339</v>
      </c>
      <c r="F71" s="307"/>
      <c r="G71" s="227">
        <f>SUM(G49:G60)/G67</f>
        <v>8.5933333333333337</v>
      </c>
      <c r="H71" s="306">
        <f>SUM(I49:I60)/H67</f>
        <v>456.66666666666669</v>
      </c>
      <c r="I71" s="307"/>
      <c r="J71" s="306">
        <f>SUM(K49:K60)/J67</f>
        <v>5</v>
      </c>
      <c r="K71" s="307">
        <f>SUM(K49:K66)/9</f>
        <v>1.6666666666666667</v>
      </c>
      <c r="L71" s="306">
        <f>SUM(M49:M60)/L67</f>
        <v>1.6666666666666667</v>
      </c>
      <c r="M71" s="307"/>
      <c r="N71" s="227">
        <f>SUM(N49:N60)/N67</f>
        <v>0.45333333333333337</v>
      </c>
      <c r="O71" s="227">
        <f>SUM(O49:O60)/O67</f>
        <v>0.39</v>
      </c>
      <c r="P71" s="306">
        <f>SUM(Q49:Q60)/P67</f>
        <v>0.56666666666666665</v>
      </c>
      <c r="Q71" s="314"/>
    </row>
    <row r="72" spans="1:36" s="2" customFormat="1" x14ac:dyDescent="0.2">
      <c r="B72" s="86"/>
      <c r="C72" s="87"/>
      <c r="D72" s="32"/>
      <c r="E72" s="302"/>
      <c r="F72" s="304"/>
      <c r="G72" s="35"/>
      <c r="H72" s="302"/>
      <c r="I72" s="304"/>
      <c r="J72" s="302"/>
      <c r="K72" s="304"/>
      <c r="L72" s="302"/>
      <c r="M72" s="304"/>
      <c r="N72" s="35"/>
      <c r="O72" s="35"/>
      <c r="P72" s="302"/>
      <c r="Q72" s="303"/>
    </row>
    <row r="73" spans="1:36" s="2" customFormat="1" ht="13.5" customHeight="1" thickBot="1" x14ac:dyDescent="0.25">
      <c r="B73" s="332" t="s">
        <v>18</v>
      </c>
      <c r="C73" s="333"/>
      <c r="D73" s="39">
        <f>MAX(D49:D60)</f>
        <v>11</v>
      </c>
      <c r="E73" s="300">
        <f>MAX(F49:F60)</f>
        <v>12</v>
      </c>
      <c r="F73" s="305"/>
      <c r="G73" s="40">
        <f>MAX(G49:G60)</f>
        <v>9.44</v>
      </c>
      <c r="H73" s="300">
        <f>MAX(I49:I60)</f>
        <v>800</v>
      </c>
      <c r="I73" s="305"/>
      <c r="J73" s="300">
        <f>MAX(K49:K60)</f>
        <v>5</v>
      </c>
      <c r="K73" s="305"/>
      <c r="L73" s="300">
        <f>MAX(M49:M60)</f>
        <v>2.8</v>
      </c>
      <c r="M73" s="305"/>
      <c r="N73" s="40">
        <f>MAX(N49:N60)</f>
        <v>0.72</v>
      </c>
      <c r="O73" s="40">
        <f>MAX(O49:O60)</f>
        <v>0.48</v>
      </c>
      <c r="P73" s="300">
        <f>MAX(Q49:Q60)</f>
        <v>0.7</v>
      </c>
      <c r="Q73" s="301"/>
    </row>
    <row r="75" spans="1:36" x14ac:dyDescent="0.2">
      <c r="S75" s="19"/>
      <c r="W75" s="2"/>
      <c r="AG75"/>
      <c r="AH75"/>
      <c r="AI75"/>
      <c r="AJ75"/>
    </row>
    <row r="76" spans="1:36" x14ac:dyDescent="0.2">
      <c r="S76" s="19"/>
      <c r="W76" s="2"/>
      <c r="AG76"/>
      <c r="AH76"/>
      <c r="AI76"/>
      <c r="AJ76"/>
    </row>
    <row r="77" spans="1:36" x14ac:dyDescent="0.2">
      <c r="S77" s="19"/>
      <c r="W77" s="2"/>
      <c r="AG77"/>
      <c r="AH77"/>
      <c r="AI77"/>
      <c r="AJ77"/>
    </row>
    <row r="78" spans="1:36" ht="29.25" customHeight="1" x14ac:dyDescent="0.2"/>
    <row r="79" spans="1:36" ht="13.5" hidden="1" thickBot="1" x14ac:dyDescent="0.25">
      <c r="A79" s="74" t="s">
        <v>21</v>
      </c>
      <c r="C79" s="152">
        <v>0</v>
      </c>
    </row>
    <row r="80" spans="1:36" ht="13.5" hidden="1" thickBot="1" x14ac:dyDescent="0.25">
      <c r="A80" s="74" t="s">
        <v>22</v>
      </c>
      <c r="D80" s="252" t="e">
        <f>$U$37*D33</f>
        <v>#DIV/0!</v>
      </c>
      <c r="E80" s="348" t="e">
        <f>$U$37*E33</f>
        <v>#DIV/0!</v>
      </c>
      <c r="F80" s="349"/>
      <c r="G80" s="252" t="e">
        <f>$U$37*G33</f>
        <v>#DIV/0!</v>
      </c>
      <c r="H80" s="348" t="e">
        <f>$U$37*H33</f>
        <v>#DIV/0!</v>
      </c>
      <c r="I80" s="349"/>
      <c r="J80" s="348" t="e">
        <f>$U$37*J33</f>
        <v>#DIV/0!</v>
      </c>
      <c r="K80" s="349"/>
      <c r="L80" s="348" t="e">
        <f>$U$37*L33</f>
        <v>#DIV/0!</v>
      </c>
      <c r="M80" s="349"/>
      <c r="N80" s="252" t="e">
        <f>$U$37*N33</f>
        <v>#DIV/0!</v>
      </c>
      <c r="O80" s="252" t="e">
        <f>$U$37*O33</f>
        <v>#DIV/0!</v>
      </c>
      <c r="P80" s="348" t="e">
        <f>$U$37*P33</f>
        <v>#DIV/0!</v>
      </c>
      <c r="Q80" s="349"/>
    </row>
  </sheetData>
  <mergeCells count="170">
    <mergeCell ref="E80:F80"/>
    <mergeCell ref="H80:I80"/>
    <mergeCell ref="J80:K80"/>
    <mergeCell ref="L80:M80"/>
    <mergeCell ref="P80:Q80"/>
    <mergeCell ref="L71:M71"/>
    <mergeCell ref="P71:Q71"/>
    <mergeCell ref="E72:F72"/>
    <mergeCell ref="H72:I72"/>
    <mergeCell ref="J72:K72"/>
    <mergeCell ref="L72:M72"/>
    <mergeCell ref="P72:Q72"/>
    <mergeCell ref="L73:M73"/>
    <mergeCell ref="P73:Q73"/>
    <mergeCell ref="P34:Q34"/>
    <mergeCell ref="W34:X34"/>
    <mergeCell ref="Z34:AA34"/>
    <mergeCell ref="AB34:AC34"/>
    <mergeCell ref="AD34:AE34"/>
    <mergeCell ref="AH34:AI34"/>
    <mergeCell ref="E35:F35"/>
    <mergeCell ref="H35:I35"/>
    <mergeCell ref="J35:K35"/>
    <mergeCell ref="L35:M35"/>
    <mergeCell ref="P35:Q35"/>
    <mergeCell ref="W35:X35"/>
    <mergeCell ref="Z35:AA35"/>
    <mergeCell ref="AB35:AC35"/>
    <mergeCell ref="AD35:AE35"/>
    <mergeCell ref="AH35:AI35"/>
    <mergeCell ref="AH30:AI30"/>
    <mergeCell ref="H31:I31"/>
    <mergeCell ref="Z31:AA31"/>
    <mergeCell ref="H32:I32"/>
    <mergeCell ref="Z32:AA32"/>
    <mergeCell ref="J32:K32"/>
    <mergeCell ref="L32:M32"/>
    <mergeCell ref="P32:Q32"/>
    <mergeCell ref="AB32:AC32"/>
    <mergeCell ref="B67:C67"/>
    <mergeCell ref="E67:F67"/>
    <mergeCell ref="H67:I67"/>
    <mergeCell ref="J67:K67"/>
    <mergeCell ref="L67:M67"/>
    <mergeCell ref="B73:C73"/>
    <mergeCell ref="J70:K70"/>
    <mergeCell ref="L70:M70"/>
    <mergeCell ref="P70:Q70"/>
    <mergeCell ref="B71:C71"/>
    <mergeCell ref="E71:F71"/>
    <mergeCell ref="H70:I70"/>
    <mergeCell ref="E73:F73"/>
    <mergeCell ref="H73:I73"/>
    <mergeCell ref="J73:K73"/>
    <mergeCell ref="P67:Q67"/>
    <mergeCell ref="H68:I68"/>
    <mergeCell ref="J68:K68"/>
    <mergeCell ref="L68:M68"/>
    <mergeCell ref="P68:Q68"/>
    <mergeCell ref="H69:I69"/>
    <mergeCell ref="B69:C69"/>
    <mergeCell ref="H71:I71"/>
    <mergeCell ref="J71:K71"/>
    <mergeCell ref="J46:K46"/>
    <mergeCell ref="L46:M46"/>
    <mergeCell ref="P46:Q46"/>
    <mergeCell ref="AD38:AE38"/>
    <mergeCell ref="B47:B48"/>
    <mergeCell ref="C47:C48"/>
    <mergeCell ref="D47:Q47"/>
    <mergeCell ref="E66:F66"/>
    <mergeCell ref="H66:I66"/>
    <mergeCell ref="J66:K66"/>
    <mergeCell ref="L66:M66"/>
    <mergeCell ref="P66:Q66"/>
    <mergeCell ref="G42:H42"/>
    <mergeCell ref="G43:H43"/>
    <mergeCell ref="G44:H44"/>
    <mergeCell ref="D48:Q48"/>
    <mergeCell ref="G41:H41"/>
    <mergeCell ref="E46:F46"/>
    <mergeCell ref="H46:I46"/>
    <mergeCell ref="W38:X38"/>
    <mergeCell ref="AH38:AI38"/>
    <mergeCell ref="N39:O39"/>
    <mergeCell ref="T35:U35"/>
    <mergeCell ref="B35:C35"/>
    <mergeCell ref="AD32:AE32"/>
    <mergeCell ref="AH32:AI32"/>
    <mergeCell ref="B33:C33"/>
    <mergeCell ref="E33:F33"/>
    <mergeCell ref="T33:U33"/>
    <mergeCell ref="Z38:AA38"/>
    <mergeCell ref="AB38:AC38"/>
    <mergeCell ref="H33:I33"/>
    <mergeCell ref="J33:K33"/>
    <mergeCell ref="L33:M33"/>
    <mergeCell ref="P33:Q33"/>
    <mergeCell ref="Z33:AA33"/>
    <mergeCell ref="AB33:AC33"/>
    <mergeCell ref="W33:X33"/>
    <mergeCell ref="AD33:AE33"/>
    <mergeCell ref="AH33:AI33"/>
    <mergeCell ref="E34:F34"/>
    <mergeCell ref="H34:I34"/>
    <mergeCell ref="J34:K34"/>
    <mergeCell ref="L34:M34"/>
    <mergeCell ref="B31:C31"/>
    <mergeCell ref="T31:U31"/>
    <mergeCell ref="T29:U29"/>
    <mergeCell ref="Z28:AA28"/>
    <mergeCell ref="AB28:AC28"/>
    <mergeCell ref="AD28:AE28"/>
    <mergeCell ref="E29:F29"/>
    <mergeCell ref="H29:I29"/>
    <mergeCell ref="J29:K29"/>
    <mergeCell ref="L29:M29"/>
    <mergeCell ref="W29:X29"/>
    <mergeCell ref="Z29:AA29"/>
    <mergeCell ref="AB29:AC29"/>
    <mergeCell ref="AD29:AE29"/>
    <mergeCell ref="H30:I30"/>
    <mergeCell ref="J30:K30"/>
    <mergeCell ref="L30:M30"/>
    <mergeCell ref="P30:Q30"/>
    <mergeCell ref="Z30:AA30"/>
    <mergeCell ref="AB30:AC30"/>
    <mergeCell ref="AD30:AE30"/>
    <mergeCell ref="B29:C29"/>
    <mergeCell ref="E28:F28"/>
    <mergeCell ref="H28:I28"/>
    <mergeCell ref="J28:K28"/>
    <mergeCell ref="L28:M28"/>
    <mergeCell ref="P28:Q28"/>
    <mergeCell ref="P29:Q29"/>
    <mergeCell ref="AH29:AI29"/>
    <mergeCell ref="E8:F8"/>
    <mergeCell ref="H8:I8"/>
    <mergeCell ref="J8:K8"/>
    <mergeCell ref="L8:M8"/>
    <mergeCell ref="AB8:AC8"/>
    <mergeCell ref="AD8:AE8"/>
    <mergeCell ref="AH28:AI28"/>
    <mergeCell ref="W28:X28"/>
    <mergeCell ref="Z8:AA8"/>
    <mergeCell ref="W8:X8"/>
    <mergeCell ref="B9:B10"/>
    <mergeCell ref="C9:C10"/>
    <mergeCell ref="D9:Q9"/>
    <mergeCell ref="T9:T10"/>
    <mergeCell ref="U9:U10"/>
    <mergeCell ref="N1:O1"/>
    <mergeCell ref="AF1:AG1"/>
    <mergeCell ref="G3:H3"/>
    <mergeCell ref="Y3:Z3"/>
    <mergeCell ref="G6:H6"/>
    <mergeCell ref="V10:AI10"/>
    <mergeCell ref="AH8:AI8"/>
    <mergeCell ref="P8:Q8"/>
    <mergeCell ref="B7:C7"/>
    <mergeCell ref="G4:H4"/>
    <mergeCell ref="Y4:Z4"/>
    <mergeCell ref="Y5:Z5"/>
    <mergeCell ref="Y6:Z6"/>
    <mergeCell ref="V9:AI9"/>
    <mergeCell ref="E10:F10"/>
    <mergeCell ref="H10:I10"/>
    <mergeCell ref="J10:K10"/>
    <mergeCell ref="L10:M10"/>
    <mergeCell ref="P10:Q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&amp;LLicence Number 1648&amp;C3502 Hobby's Yard Rd, Blayney</oddHeader>
  </headerFooter>
  <rowBreaks count="1" manualBreakCount="1">
    <brk id="36" max="16383" man="1"/>
  </rowBreaks>
  <colBreaks count="1" manualBreakCount="1">
    <brk id="18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80"/>
  <sheetViews>
    <sheetView topLeftCell="A25" zoomScaleNormal="100" workbookViewId="0">
      <selection activeCell="O54" sqref="O54"/>
    </sheetView>
  </sheetViews>
  <sheetFormatPr defaultRowHeight="12.75" x14ac:dyDescent="0.2"/>
  <cols>
    <col min="1" max="1" width="2.7109375" style="2" customWidth="1"/>
    <col min="2" max="3" width="13" style="2" customWidth="1"/>
    <col min="4" max="4" width="12.140625" style="2" customWidth="1"/>
    <col min="5" max="5" width="5.7109375" style="19" customWidth="1"/>
    <col min="6" max="6" width="5.7109375" style="2" customWidth="1"/>
    <col min="7" max="7" width="8.7109375" style="2" customWidth="1"/>
    <col min="8" max="13" width="5.7109375" style="2" customWidth="1"/>
    <col min="14" max="14" width="14.140625" style="2" customWidth="1"/>
    <col min="15" max="15" width="10.7109375" style="2" customWidth="1"/>
    <col min="16" max="17" width="5.7109375" style="2" customWidth="1"/>
    <col min="18" max="19" width="2.7109375" style="2" customWidth="1"/>
    <col min="20" max="21" width="13" style="2" customWidth="1"/>
    <col min="22" max="22" width="12.140625" style="2" customWidth="1"/>
    <col min="23" max="23" width="5.7109375" style="19" customWidth="1"/>
    <col min="24" max="24" width="5.7109375" style="2" customWidth="1"/>
    <col min="25" max="25" width="8.7109375" style="2" customWidth="1"/>
    <col min="26" max="31" width="5.7109375" style="2" customWidth="1"/>
    <col min="32" max="32" width="14.140625" style="2" customWidth="1"/>
    <col min="33" max="33" width="10.7109375" style="2" customWidth="1"/>
    <col min="34" max="35" width="5.7109375" style="2" customWidth="1"/>
    <col min="36" max="36" width="2.7109375" style="2" customWidth="1"/>
  </cols>
  <sheetData>
    <row r="1" spans="1:35" ht="51.75" customHeight="1" x14ac:dyDescent="0.25">
      <c r="D1" s="55" t="s">
        <v>24</v>
      </c>
      <c r="E1" s="18"/>
      <c r="N1" s="353" t="s">
        <v>25</v>
      </c>
      <c r="O1" s="353"/>
      <c r="P1" s="57"/>
      <c r="Q1" s="82"/>
      <c r="V1" s="55" t="s">
        <v>24</v>
      </c>
      <c r="W1" s="18"/>
      <c r="AF1" s="353" t="s">
        <v>25</v>
      </c>
      <c r="AG1" s="353"/>
      <c r="AH1" s="172"/>
      <c r="AI1" s="82"/>
    </row>
    <row r="2" spans="1:35" ht="16.5" thickBot="1" x14ac:dyDescent="0.3">
      <c r="D2" s="55" t="s">
        <v>1</v>
      </c>
      <c r="E2" s="18"/>
      <c r="N2" s="57"/>
      <c r="O2" s="57"/>
      <c r="P2" s="57"/>
      <c r="Q2" s="82"/>
      <c r="V2" s="55" t="s">
        <v>1</v>
      </c>
      <c r="W2" s="18"/>
      <c r="AF2" s="172"/>
      <c r="AG2" s="172"/>
      <c r="AH2" s="172"/>
      <c r="AI2" s="82"/>
    </row>
    <row r="3" spans="1:35" ht="16.5" thickBot="1" x14ac:dyDescent="0.3">
      <c r="D3" s="55" t="s">
        <v>2</v>
      </c>
      <c r="E3" s="18"/>
      <c r="G3" s="341">
        <v>1</v>
      </c>
      <c r="H3" s="342"/>
      <c r="J3" s="158" t="s">
        <v>49</v>
      </c>
      <c r="V3" s="55" t="s">
        <v>2</v>
      </c>
      <c r="W3" s="18"/>
      <c r="Y3" s="341">
        <v>3</v>
      </c>
      <c r="Z3" s="342"/>
      <c r="AB3" s="158"/>
    </row>
    <row r="4" spans="1:35" ht="16.5" thickBot="1" x14ac:dyDescent="0.3">
      <c r="B4"/>
      <c r="D4" s="55" t="s">
        <v>3</v>
      </c>
      <c r="E4" s="18"/>
      <c r="G4" s="341" t="s">
        <v>58</v>
      </c>
      <c r="H4" s="342"/>
      <c r="T4"/>
      <c r="V4" s="55" t="s">
        <v>3</v>
      </c>
      <c r="W4" s="18"/>
      <c r="Y4" s="341" t="s">
        <v>58</v>
      </c>
      <c r="Z4" s="342"/>
    </row>
    <row r="5" spans="1:35" ht="16.5" thickBot="1" x14ac:dyDescent="0.3">
      <c r="D5" s="55" t="s">
        <v>27</v>
      </c>
      <c r="E5" s="18"/>
      <c r="G5" s="178" t="s">
        <v>51</v>
      </c>
      <c r="H5" s="179"/>
      <c r="V5" s="55" t="s">
        <v>27</v>
      </c>
      <c r="W5" s="18"/>
      <c r="Y5" s="341" t="s">
        <v>28</v>
      </c>
      <c r="Z5" s="342"/>
    </row>
    <row r="6" spans="1:35" ht="16.5" thickBot="1" x14ac:dyDescent="0.3">
      <c r="D6" s="55" t="s">
        <v>29</v>
      </c>
      <c r="E6" s="18"/>
      <c r="G6" s="343"/>
      <c r="H6" s="344"/>
      <c r="V6" s="55" t="s">
        <v>29</v>
      </c>
      <c r="W6" s="18"/>
      <c r="Y6" s="343"/>
      <c r="Z6" s="344"/>
    </row>
    <row r="7" spans="1:35" ht="29.25" customHeight="1" thickBot="1" x14ac:dyDescent="0.25">
      <c r="B7" s="345"/>
      <c r="C7" s="345"/>
      <c r="U7" s="19"/>
    </row>
    <row r="8" spans="1:35" ht="68.25" customHeight="1" thickBot="1" x14ac:dyDescent="0.25">
      <c r="A8" s="1"/>
      <c r="B8" s="85" t="s">
        <v>30</v>
      </c>
      <c r="C8" s="183" t="s">
        <v>57</v>
      </c>
      <c r="D8" s="76" t="s">
        <v>52</v>
      </c>
      <c r="E8" s="308" t="s">
        <v>7</v>
      </c>
      <c r="F8" s="315"/>
      <c r="G8" s="8" t="s">
        <v>8</v>
      </c>
      <c r="H8" s="308" t="s">
        <v>9</v>
      </c>
      <c r="I8" s="315"/>
      <c r="J8" s="308" t="s">
        <v>10</v>
      </c>
      <c r="K8" s="315"/>
      <c r="L8" s="308" t="s">
        <v>11</v>
      </c>
      <c r="M8" s="315"/>
      <c r="N8" s="7" t="s">
        <v>12</v>
      </c>
      <c r="O8" s="7" t="s">
        <v>41</v>
      </c>
      <c r="P8" s="308" t="s">
        <v>13</v>
      </c>
      <c r="Q8" s="309"/>
      <c r="T8" s="85" t="s">
        <v>30</v>
      </c>
      <c r="U8" s="183" t="s">
        <v>57</v>
      </c>
      <c r="V8" s="76" t="s">
        <v>52</v>
      </c>
      <c r="W8" s="308" t="s">
        <v>7</v>
      </c>
      <c r="X8" s="315"/>
      <c r="Y8" s="8" t="s">
        <v>8</v>
      </c>
      <c r="Z8" s="308" t="s">
        <v>9</v>
      </c>
      <c r="AA8" s="315"/>
      <c r="AB8" s="308" t="s">
        <v>10</v>
      </c>
      <c r="AC8" s="315"/>
      <c r="AD8" s="308" t="s">
        <v>11</v>
      </c>
      <c r="AE8" s="315"/>
      <c r="AF8" s="7" t="s">
        <v>12</v>
      </c>
      <c r="AG8" s="7" t="s">
        <v>41</v>
      </c>
      <c r="AH8" s="308" t="s">
        <v>13</v>
      </c>
      <c r="AI8" s="309"/>
    </row>
    <row r="9" spans="1:35" x14ac:dyDescent="0.2">
      <c r="A9" s="1"/>
      <c r="B9" s="334"/>
      <c r="C9" s="334"/>
      <c r="D9" s="323" t="s">
        <v>44</v>
      </c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7"/>
      <c r="T9" s="334"/>
      <c r="U9" s="334"/>
      <c r="V9" s="323" t="s">
        <v>33</v>
      </c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7"/>
    </row>
    <row r="10" spans="1:35" ht="13.5" thickBot="1" x14ac:dyDescent="0.25">
      <c r="A10" s="1"/>
      <c r="B10" s="335"/>
      <c r="C10" s="335"/>
      <c r="D10" s="187">
        <v>30</v>
      </c>
      <c r="E10" s="351">
        <v>30</v>
      </c>
      <c r="F10" s="351"/>
      <c r="G10" s="188" t="s">
        <v>45</v>
      </c>
      <c r="H10" s="351">
        <v>600</v>
      </c>
      <c r="I10" s="351"/>
      <c r="J10" s="351">
        <v>10</v>
      </c>
      <c r="K10" s="351"/>
      <c r="L10" s="351">
        <v>15</v>
      </c>
      <c r="M10" s="351"/>
      <c r="N10" s="188">
        <v>1</v>
      </c>
      <c r="O10" s="188" t="s">
        <v>46</v>
      </c>
      <c r="P10" s="351">
        <v>2</v>
      </c>
      <c r="Q10" s="352"/>
      <c r="T10" s="335"/>
      <c r="U10" s="335"/>
      <c r="V10" s="329" t="s">
        <v>34</v>
      </c>
      <c r="W10" s="351"/>
      <c r="X10" s="351"/>
      <c r="Y10" s="351"/>
      <c r="Z10" s="351"/>
      <c r="AA10" s="351"/>
      <c r="AB10" s="351"/>
      <c r="AC10" s="351"/>
      <c r="AD10" s="351"/>
      <c r="AE10" s="351"/>
      <c r="AF10" s="351"/>
      <c r="AG10" s="351"/>
      <c r="AH10" s="351"/>
      <c r="AI10" s="352"/>
    </row>
    <row r="11" spans="1:35" x14ac:dyDescent="0.2">
      <c r="B11" s="143">
        <v>43433</v>
      </c>
      <c r="C11" s="144">
        <v>43434</v>
      </c>
      <c r="D11" s="191">
        <v>5</v>
      </c>
      <c r="E11" s="189"/>
      <c r="F11" s="202">
        <v>2</v>
      </c>
      <c r="G11" s="203">
        <v>7.18</v>
      </c>
      <c r="H11" s="189"/>
      <c r="I11" s="202">
        <v>440</v>
      </c>
      <c r="J11" s="189" t="s">
        <v>14</v>
      </c>
      <c r="K11" s="202">
        <v>5</v>
      </c>
      <c r="L11" s="190"/>
      <c r="M11" s="202">
        <v>2.1</v>
      </c>
      <c r="N11" s="203">
        <v>0.28000000000000003</v>
      </c>
      <c r="O11" s="203">
        <v>0.51</v>
      </c>
      <c r="P11" s="189" t="s">
        <v>14</v>
      </c>
      <c r="Q11" s="204">
        <v>0.5</v>
      </c>
      <c r="T11" s="143">
        <v>43202</v>
      </c>
      <c r="U11" s="143">
        <v>43216</v>
      </c>
      <c r="V11" s="222">
        <v>5</v>
      </c>
      <c r="W11" s="161"/>
      <c r="X11" s="218">
        <v>11</v>
      </c>
      <c r="Y11" s="182">
        <v>7.63</v>
      </c>
      <c r="Z11" s="157"/>
      <c r="AA11" s="218">
        <v>180</v>
      </c>
      <c r="AB11" s="157" t="s">
        <v>14</v>
      </c>
      <c r="AC11" s="218">
        <v>5</v>
      </c>
      <c r="AD11" s="161"/>
      <c r="AE11" s="218">
        <v>4.3</v>
      </c>
      <c r="AF11" s="182">
        <v>0.33</v>
      </c>
      <c r="AG11" s="182"/>
      <c r="AH11" s="157" t="s">
        <v>14</v>
      </c>
      <c r="AI11" s="206">
        <v>0.5</v>
      </c>
    </row>
    <row r="12" spans="1:35" x14ac:dyDescent="0.2">
      <c r="B12" s="143"/>
      <c r="C12" s="144"/>
      <c r="D12" s="181"/>
      <c r="E12" s="156"/>
      <c r="F12" s="186"/>
      <c r="G12" s="174"/>
      <c r="H12" s="156"/>
      <c r="I12" s="186"/>
      <c r="J12" s="156"/>
      <c r="K12" s="186"/>
      <c r="L12" s="171"/>
      <c r="M12" s="186"/>
      <c r="N12" s="174"/>
      <c r="O12" s="174"/>
      <c r="P12" s="156"/>
      <c r="Q12" s="206"/>
      <c r="T12" s="143">
        <v>43228</v>
      </c>
      <c r="U12" s="144">
        <v>43241</v>
      </c>
      <c r="V12" s="181">
        <v>5</v>
      </c>
      <c r="W12" s="156"/>
      <c r="X12" s="186">
        <v>14</v>
      </c>
      <c r="Y12" s="174">
        <v>8.0500000000000007</v>
      </c>
      <c r="Z12" s="156"/>
      <c r="AA12" s="186">
        <v>70</v>
      </c>
      <c r="AB12" s="156" t="s">
        <v>14</v>
      </c>
      <c r="AC12" s="186">
        <v>5</v>
      </c>
      <c r="AD12" s="171"/>
      <c r="AE12" s="186">
        <v>3.5</v>
      </c>
      <c r="AF12" s="174">
        <v>0.24</v>
      </c>
      <c r="AG12" s="174"/>
      <c r="AH12" s="156"/>
      <c r="AI12" s="206">
        <v>0.7</v>
      </c>
    </row>
    <row r="13" spans="1:35" x14ac:dyDescent="0.2">
      <c r="B13" s="139"/>
      <c r="C13" s="140"/>
      <c r="D13" s="180"/>
      <c r="E13" s="149"/>
      <c r="F13" s="207"/>
      <c r="G13" s="155"/>
      <c r="H13" s="149"/>
      <c r="I13" s="207"/>
      <c r="J13" s="150"/>
      <c r="K13" s="208"/>
      <c r="L13" s="151"/>
      <c r="M13" s="207"/>
      <c r="N13" s="155"/>
      <c r="O13" s="155"/>
      <c r="P13" s="150"/>
      <c r="Q13" s="209"/>
      <c r="T13" s="139">
        <v>43278</v>
      </c>
      <c r="U13" s="140">
        <v>43293</v>
      </c>
      <c r="V13" s="180">
        <v>6</v>
      </c>
      <c r="W13" s="149"/>
      <c r="X13" s="207">
        <v>11</v>
      </c>
      <c r="Y13" s="155">
        <v>9.52</v>
      </c>
      <c r="Z13" s="149" t="s">
        <v>14</v>
      </c>
      <c r="AA13" s="207">
        <v>1</v>
      </c>
      <c r="AB13" s="150" t="s">
        <v>14</v>
      </c>
      <c r="AC13" s="208">
        <v>5</v>
      </c>
      <c r="AD13" s="151"/>
      <c r="AE13" s="207">
        <v>1.7</v>
      </c>
      <c r="AF13" s="155">
        <v>0.13</v>
      </c>
      <c r="AG13" s="155"/>
      <c r="AH13" s="150" t="s">
        <v>14</v>
      </c>
      <c r="AI13" s="209">
        <v>0.5</v>
      </c>
    </row>
    <row r="14" spans="1:35" x14ac:dyDescent="0.2">
      <c r="B14" s="141"/>
      <c r="C14" s="142"/>
      <c r="D14" s="180"/>
      <c r="E14" s="149"/>
      <c r="F14" s="207"/>
      <c r="G14" s="155"/>
      <c r="H14" s="149"/>
      <c r="I14" s="207"/>
      <c r="J14" s="150"/>
      <c r="K14" s="208"/>
      <c r="L14" s="151"/>
      <c r="M14" s="207"/>
      <c r="N14" s="155"/>
      <c r="O14" s="155"/>
      <c r="P14" s="149"/>
      <c r="Q14" s="210"/>
      <c r="T14" s="141">
        <v>43306</v>
      </c>
      <c r="U14" s="142">
        <v>43319</v>
      </c>
      <c r="V14" s="180">
        <v>4</v>
      </c>
      <c r="W14" s="149"/>
      <c r="X14" s="207">
        <v>10</v>
      </c>
      <c r="Y14" s="155">
        <v>7.95</v>
      </c>
      <c r="Z14" s="149"/>
      <c r="AA14" s="207">
        <v>6</v>
      </c>
      <c r="AB14" s="150" t="s">
        <v>14</v>
      </c>
      <c r="AC14" s="208">
        <v>5</v>
      </c>
      <c r="AD14" s="151"/>
      <c r="AE14" s="207">
        <v>1</v>
      </c>
      <c r="AF14" s="155">
        <v>0.08</v>
      </c>
      <c r="AG14" s="155"/>
      <c r="AH14" s="149" t="s">
        <v>14</v>
      </c>
      <c r="AI14" s="210">
        <v>0.5</v>
      </c>
    </row>
    <row r="15" spans="1:35" x14ac:dyDescent="0.2">
      <c r="B15" s="141"/>
      <c r="C15" s="142"/>
      <c r="D15" s="192"/>
      <c r="E15" s="153"/>
      <c r="F15" s="211"/>
      <c r="G15" s="173"/>
      <c r="H15" s="153"/>
      <c r="I15" s="211"/>
      <c r="J15" s="153"/>
      <c r="K15" s="211"/>
      <c r="L15" s="194"/>
      <c r="M15" s="211"/>
      <c r="N15" s="173"/>
      <c r="O15" s="173"/>
      <c r="P15" s="154"/>
      <c r="Q15" s="212"/>
      <c r="T15" s="141">
        <v>43328</v>
      </c>
      <c r="U15" s="142">
        <v>43341</v>
      </c>
      <c r="V15" s="192">
        <v>4</v>
      </c>
      <c r="W15" s="153"/>
      <c r="X15" s="211">
        <v>11</v>
      </c>
      <c r="Y15" s="173">
        <v>9.3800000000000008</v>
      </c>
      <c r="Z15" s="153" t="s">
        <v>14</v>
      </c>
      <c r="AA15" s="211">
        <v>1</v>
      </c>
      <c r="AB15" s="153" t="s">
        <v>14</v>
      </c>
      <c r="AC15" s="211">
        <v>5</v>
      </c>
      <c r="AD15" s="194"/>
      <c r="AE15" s="211">
        <v>2.2000000000000002</v>
      </c>
      <c r="AF15" s="173">
        <v>0.17</v>
      </c>
      <c r="AG15" s="173"/>
      <c r="AH15" s="154"/>
      <c r="AI15" s="212">
        <v>0.7</v>
      </c>
    </row>
    <row r="16" spans="1:35" x14ac:dyDescent="0.2">
      <c r="B16" s="143"/>
      <c r="C16" s="144"/>
      <c r="D16" s="181"/>
      <c r="E16" s="156"/>
      <c r="F16" s="186"/>
      <c r="G16" s="174"/>
      <c r="H16" s="156"/>
      <c r="I16" s="186"/>
      <c r="J16" s="156"/>
      <c r="K16" s="186"/>
      <c r="L16" s="171"/>
      <c r="M16" s="186"/>
      <c r="N16" s="174"/>
      <c r="O16" s="174"/>
      <c r="P16" s="156"/>
      <c r="Q16" s="206"/>
      <c r="T16" s="139">
        <v>43376</v>
      </c>
      <c r="U16" s="140">
        <v>43396</v>
      </c>
      <c r="V16" s="181">
        <v>2</v>
      </c>
      <c r="W16" s="156"/>
      <c r="X16" s="186">
        <v>7</v>
      </c>
      <c r="Y16" s="174">
        <v>7.9</v>
      </c>
      <c r="Z16" s="156"/>
      <c r="AA16" s="186">
        <v>36</v>
      </c>
      <c r="AB16" s="156" t="s">
        <v>14</v>
      </c>
      <c r="AC16" s="186">
        <v>5</v>
      </c>
      <c r="AD16" s="171"/>
      <c r="AE16" s="186">
        <v>5.5</v>
      </c>
      <c r="AF16" s="174">
        <v>0.49</v>
      </c>
      <c r="AG16" s="174"/>
      <c r="AH16" s="156"/>
      <c r="AI16" s="206">
        <v>2.4</v>
      </c>
    </row>
    <row r="17" spans="2:35" x14ac:dyDescent="0.2">
      <c r="B17" s="143"/>
      <c r="C17" s="144"/>
      <c r="D17" s="181"/>
      <c r="E17" s="156"/>
      <c r="F17" s="186"/>
      <c r="G17" s="163"/>
      <c r="H17" s="156"/>
      <c r="I17" s="186"/>
      <c r="J17" s="156"/>
      <c r="K17" s="186"/>
      <c r="L17" s="171"/>
      <c r="M17" s="186"/>
      <c r="N17" s="174"/>
      <c r="O17" s="174"/>
      <c r="P17" s="156"/>
      <c r="Q17" s="206"/>
      <c r="T17" s="143">
        <v>43396</v>
      </c>
      <c r="U17" s="144">
        <v>43410</v>
      </c>
      <c r="V17" s="181">
        <v>8</v>
      </c>
      <c r="W17" s="156"/>
      <c r="X17" s="186">
        <v>5</v>
      </c>
      <c r="Y17" s="174">
        <v>7.62</v>
      </c>
      <c r="Z17" s="156"/>
      <c r="AA17" s="186">
        <v>100</v>
      </c>
      <c r="AB17" s="156" t="s">
        <v>14</v>
      </c>
      <c r="AC17" s="186">
        <v>5</v>
      </c>
      <c r="AD17" s="171"/>
      <c r="AE17" s="186">
        <v>20</v>
      </c>
      <c r="AF17" s="174">
        <v>0.43</v>
      </c>
      <c r="AG17" s="174"/>
      <c r="AH17" s="156"/>
      <c r="AI17" s="206">
        <v>2.4</v>
      </c>
    </row>
    <row r="18" spans="2:35" x14ac:dyDescent="0.2">
      <c r="B18" s="145"/>
      <c r="C18" s="146"/>
      <c r="D18" s="213"/>
      <c r="E18" s="159"/>
      <c r="F18" s="214"/>
      <c r="G18" s="175"/>
      <c r="H18" s="159"/>
      <c r="I18" s="214"/>
      <c r="J18" s="159"/>
      <c r="K18" s="214"/>
      <c r="L18" s="215"/>
      <c r="M18" s="214"/>
      <c r="N18" s="175"/>
      <c r="O18" s="175"/>
      <c r="P18" s="159"/>
      <c r="Q18" s="216"/>
      <c r="T18" s="145">
        <v>43418</v>
      </c>
      <c r="U18" s="146">
        <v>43431</v>
      </c>
      <c r="V18" s="213">
        <v>6</v>
      </c>
      <c r="W18" s="159"/>
      <c r="X18" s="214">
        <v>10</v>
      </c>
      <c r="Y18" s="175">
        <v>7.28</v>
      </c>
      <c r="Z18" s="159" t="s">
        <v>14</v>
      </c>
      <c r="AA18" s="214">
        <v>100</v>
      </c>
      <c r="AB18" s="159" t="s">
        <v>14</v>
      </c>
      <c r="AC18" s="214">
        <v>5</v>
      </c>
      <c r="AD18" s="215"/>
      <c r="AE18" s="214">
        <v>5</v>
      </c>
      <c r="AF18" s="175">
        <v>0.41</v>
      </c>
      <c r="AG18" s="175"/>
      <c r="AH18" s="159"/>
      <c r="AI18" s="216">
        <v>0.7</v>
      </c>
    </row>
    <row r="19" spans="2:35" x14ac:dyDescent="0.2">
      <c r="B19" s="143"/>
      <c r="C19" s="143"/>
      <c r="D19" s="217"/>
      <c r="E19" s="161"/>
      <c r="F19" s="218"/>
      <c r="G19" s="162"/>
      <c r="H19" s="161"/>
      <c r="I19" s="218"/>
      <c r="J19" s="157"/>
      <c r="K19" s="218"/>
      <c r="L19" s="161"/>
      <c r="M19" s="218"/>
      <c r="N19" s="182"/>
      <c r="O19" s="182"/>
      <c r="P19" s="157"/>
      <c r="Q19" s="206"/>
      <c r="T19" s="143">
        <v>43446</v>
      </c>
      <c r="U19" s="143">
        <v>43458</v>
      </c>
      <c r="V19" s="217">
        <v>7</v>
      </c>
      <c r="W19" s="161"/>
      <c r="X19" s="218">
        <v>8</v>
      </c>
      <c r="Y19" s="182">
        <v>8.85</v>
      </c>
      <c r="Z19" s="157"/>
      <c r="AA19" s="218">
        <v>270</v>
      </c>
      <c r="AB19" s="157" t="s">
        <v>14</v>
      </c>
      <c r="AC19" s="218">
        <v>5</v>
      </c>
      <c r="AD19" s="161"/>
      <c r="AE19" s="218">
        <v>3.2</v>
      </c>
      <c r="AF19" s="182">
        <v>0.56000000000000005</v>
      </c>
      <c r="AG19" s="182"/>
      <c r="AH19" s="157" t="s">
        <v>14</v>
      </c>
      <c r="AI19" s="206">
        <v>0.5</v>
      </c>
    </row>
    <row r="20" spans="2:35" x14ac:dyDescent="0.2">
      <c r="B20" s="147"/>
      <c r="C20" s="147"/>
      <c r="D20" s="219"/>
      <c r="E20" s="184"/>
      <c r="F20" s="220"/>
      <c r="G20" s="164"/>
      <c r="H20" s="184"/>
      <c r="I20" s="220"/>
      <c r="J20" s="160"/>
      <c r="K20" s="220"/>
      <c r="L20" s="184"/>
      <c r="M20" s="220"/>
      <c r="N20" s="185"/>
      <c r="O20" s="185"/>
      <c r="P20" s="160"/>
      <c r="Q20" s="221"/>
      <c r="T20" s="139">
        <v>43474</v>
      </c>
      <c r="U20" s="140">
        <v>43487</v>
      </c>
      <c r="V20" s="219">
        <v>11</v>
      </c>
      <c r="W20" s="184"/>
      <c r="X20" s="220">
        <v>27</v>
      </c>
      <c r="Y20" s="185">
        <v>8.24</v>
      </c>
      <c r="Z20" s="184"/>
      <c r="AA20" s="220">
        <v>3</v>
      </c>
      <c r="AB20" s="160" t="s">
        <v>14</v>
      </c>
      <c r="AC20" s="220">
        <v>5</v>
      </c>
      <c r="AD20" s="184"/>
      <c r="AE20" s="220">
        <v>3.8</v>
      </c>
      <c r="AF20" s="185">
        <v>0.74</v>
      </c>
      <c r="AG20" s="185"/>
      <c r="AH20" s="160"/>
      <c r="AI20" s="221">
        <v>1.5</v>
      </c>
    </row>
    <row r="21" spans="2:35" x14ac:dyDescent="0.2">
      <c r="B21" s="143"/>
      <c r="C21" s="143"/>
      <c r="D21" s="222"/>
      <c r="E21" s="161"/>
      <c r="F21" s="218"/>
      <c r="G21" s="182"/>
      <c r="H21" s="161"/>
      <c r="I21" s="218"/>
      <c r="J21" s="157"/>
      <c r="K21" s="218"/>
      <c r="L21" s="161"/>
      <c r="M21" s="218"/>
      <c r="N21" s="162"/>
      <c r="O21" s="182"/>
      <c r="P21" s="157"/>
      <c r="Q21" s="206"/>
      <c r="T21" s="143">
        <v>43508</v>
      </c>
      <c r="U21" s="143">
        <v>43523</v>
      </c>
      <c r="V21" s="222">
        <v>5</v>
      </c>
      <c r="W21" s="161"/>
      <c r="X21" s="218">
        <v>11</v>
      </c>
      <c r="Y21" s="182">
        <v>7.88</v>
      </c>
      <c r="Z21" s="161"/>
      <c r="AA21" s="218">
        <v>250</v>
      </c>
      <c r="AB21" s="157" t="s">
        <v>14</v>
      </c>
      <c r="AC21" s="218">
        <v>5</v>
      </c>
      <c r="AD21" s="161"/>
      <c r="AE21" s="218">
        <v>2.1</v>
      </c>
      <c r="AF21" s="182">
        <v>0.22</v>
      </c>
      <c r="AG21" s="182"/>
      <c r="AH21" s="157" t="s">
        <v>14</v>
      </c>
      <c r="AI21" s="206">
        <v>0.5</v>
      </c>
    </row>
    <row r="22" spans="2:35" x14ac:dyDescent="0.2">
      <c r="B22" s="143"/>
      <c r="C22" s="143"/>
      <c r="D22" s="222"/>
      <c r="E22" s="161"/>
      <c r="F22" s="218"/>
      <c r="G22" s="182"/>
      <c r="H22" s="161"/>
      <c r="I22" s="218"/>
      <c r="J22" s="157"/>
      <c r="K22" s="218"/>
      <c r="L22" s="161"/>
      <c r="M22" s="218"/>
      <c r="N22" s="162"/>
      <c r="O22" s="182"/>
      <c r="P22" s="157"/>
      <c r="Q22" s="206"/>
      <c r="T22" s="143">
        <v>43530</v>
      </c>
      <c r="U22" s="143">
        <v>43544</v>
      </c>
      <c r="V22" s="222">
        <v>7</v>
      </c>
      <c r="W22" s="161"/>
      <c r="X22" s="218">
        <v>2</v>
      </c>
      <c r="Y22" s="182">
        <v>9.61</v>
      </c>
      <c r="Z22" s="157"/>
      <c r="AA22" s="218">
        <v>200</v>
      </c>
      <c r="AB22" s="157" t="s">
        <v>14</v>
      </c>
      <c r="AC22" s="218">
        <v>5</v>
      </c>
      <c r="AD22" s="161"/>
      <c r="AE22" s="218">
        <v>2.4</v>
      </c>
      <c r="AF22" s="182">
        <v>0.21</v>
      </c>
      <c r="AG22" s="182"/>
      <c r="AH22" s="157" t="s">
        <v>14</v>
      </c>
      <c r="AI22" s="206">
        <v>0.5</v>
      </c>
    </row>
    <row r="23" spans="2:35" x14ac:dyDescent="0.2">
      <c r="B23" s="141"/>
      <c r="C23" s="142"/>
      <c r="D23" s="192"/>
      <c r="E23" s="153"/>
      <c r="F23" s="211"/>
      <c r="G23" s="173"/>
      <c r="H23" s="153"/>
      <c r="I23" s="211"/>
      <c r="J23" s="153"/>
      <c r="K23" s="211"/>
      <c r="L23" s="194"/>
      <c r="M23" s="211"/>
      <c r="N23" s="173"/>
      <c r="O23" s="173"/>
      <c r="P23" s="154"/>
      <c r="Q23" s="212"/>
      <c r="T23" s="141"/>
      <c r="U23" s="142"/>
      <c r="V23" s="192"/>
      <c r="W23" s="153"/>
      <c r="X23" s="211"/>
      <c r="Y23" s="173"/>
      <c r="Z23" s="153"/>
      <c r="AA23" s="211"/>
      <c r="AB23" s="153"/>
      <c r="AC23" s="211"/>
      <c r="AD23" s="194"/>
      <c r="AE23" s="211"/>
      <c r="AF23" s="173"/>
      <c r="AG23" s="173"/>
      <c r="AH23" s="154"/>
      <c r="AI23" s="212"/>
    </row>
    <row r="24" spans="2:35" x14ac:dyDescent="0.2">
      <c r="B24" s="143"/>
      <c r="C24" s="144"/>
      <c r="D24" s="181"/>
      <c r="E24" s="156"/>
      <c r="F24" s="186"/>
      <c r="G24" s="174"/>
      <c r="H24" s="156"/>
      <c r="I24" s="186"/>
      <c r="J24" s="156"/>
      <c r="K24" s="186"/>
      <c r="L24" s="171"/>
      <c r="M24" s="186"/>
      <c r="N24" s="174"/>
      <c r="O24" s="174"/>
      <c r="P24" s="156"/>
      <c r="Q24" s="206"/>
      <c r="T24" s="143"/>
      <c r="U24" s="144"/>
      <c r="V24" s="181"/>
      <c r="W24" s="156"/>
      <c r="X24" s="186"/>
      <c r="Y24" s="174"/>
      <c r="Z24" s="156"/>
      <c r="AA24" s="186"/>
      <c r="AB24" s="156"/>
      <c r="AC24" s="186"/>
      <c r="AD24" s="171"/>
      <c r="AE24" s="186"/>
      <c r="AF24" s="174"/>
      <c r="AG24" s="174"/>
      <c r="AH24" s="156"/>
      <c r="AI24" s="206"/>
    </row>
    <row r="25" spans="2:35" ht="13.5" thickBot="1" x14ac:dyDescent="0.25">
      <c r="B25" s="166"/>
      <c r="C25" s="166"/>
      <c r="D25" s="167"/>
      <c r="E25" s="169"/>
      <c r="F25" s="223"/>
      <c r="G25" s="170"/>
      <c r="H25" s="169"/>
      <c r="I25" s="223"/>
      <c r="J25" s="168"/>
      <c r="K25" s="223"/>
      <c r="L25" s="169"/>
      <c r="M25" s="223"/>
      <c r="N25" s="170"/>
      <c r="O25" s="170"/>
      <c r="P25" s="168"/>
      <c r="Q25" s="224"/>
      <c r="T25" s="166"/>
      <c r="U25" s="166"/>
      <c r="V25" s="167"/>
      <c r="W25" s="169"/>
      <c r="X25" s="223"/>
      <c r="Y25" s="170"/>
      <c r="Z25" s="169"/>
      <c r="AA25" s="223"/>
      <c r="AB25" s="168"/>
      <c r="AC25" s="223"/>
      <c r="AD25" s="169"/>
      <c r="AE25" s="223"/>
      <c r="AF25" s="170"/>
      <c r="AG25" s="170"/>
      <c r="AH25" s="168"/>
      <c r="AI25" s="224"/>
    </row>
    <row r="26" spans="2:35" x14ac:dyDescent="0.2">
      <c r="E26" s="2"/>
      <c r="H26" s="158"/>
      <c r="W26" s="2"/>
    </row>
    <row r="28" spans="2:35" ht="13.5" thickBot="1" x14ac:dyDescent="0.25">
      <c r="B28" s="225"/>
      <c r="C28" s="225"/>
      <c r="D28" s="225"/>
      <c r="E28" s="319"/>
      <c r="F28" s="319"/>
      <c r="G28" s="225"/>
      <c r="H28" s="319"/>
      <c r="I28" s="319"/>
      <c r="J28" s="319"/>
      <c r="K28" s="319"/>
      <c r="L28" s="319"/>
      <c r="M28" s="319"/>
      <c r="N28" s="225"/>
      <c r="O28" s="225"/>
      <c r="P28" s="319"/>
      <c r="Q28" s="319"/>
      <c r="T28" s="225"/>
      <c r="U28" s="225"/>
      <c r="V28" s="225"/>
      <c r="W28" s="319"/>
      <c r="X28" s="319"/>
      <c r="Y28" s="225"/>
      <c r="Z28" s="319"/>
      <c r="AA28" s="319"/>
      <c r="AB28" s="319"/>
      <c r="AC28" s="319"/>
      <c r="AD28" s="319"/>
      <c r="AE28" s="319"/>
      <c r="AF28" s="225"/>
      <c r="AG28" s="225"/>
      <c r="AH28" s="319"/>
      <c r="AI28" s="319"/>
    </row>
    <row r="29" spans="2:35" x14ac:dyDescent="0.2">
      <c r="B29" s="336" t="s">
        <v>15</v>
      </c>
      <c r="C29" s="337"/>
      <c r="D29" s="41">
        <f>COUNT(D11:D25)</f>
        <v>1</v>
      </c>
      <c r="E29" s="310">
        <f>COUNT(F11:F25)</f>
        <v>1</v>
      </c>
      <c r="F29" s="316">
        <f>COUNT(F11:F25)</f>
        <v>1</v>
      </c>
      <c r="G29" s="41">
        <f>COUNT(G11:G25)</f>
        <v>1</v>
      </c>
      <c r="H29" s="310">
        <f>COUNT(I11:I25)</f>
        <v>1</v>
      </c>
      <c r="I29" s="316"/>
      <c r="J29" s="310">
        <f>COUNT(K11:K25)</f>
        <v>1</v>
      </c>
      <c r="K29" s="316"/>
      <c r="L29" s="310">
        <f>COUNT(M11:M25)</f>
        <v>1</v>
      </c>
      <c r="M29" s="316"/>
      <c r="N29" s="41">
        <f>COUNT(N11:N25)</f>
        <v>1</v>
      </c>
      <c r="O29" s="41">
        <f>COUNT(O11:O25)</f>
        <v>1</v>
      </c>
      <c r="P29" s="310">
        <f>COUNT(Q11:Q25)</f>
        <v>1</v>
      </c>
      <c r="Q29" s="316"/>
      <c r="T29" s="336" t="s">
        <v>15</v>
      </c>
      <c r="U29" s="337"/>
      <c r="V29" s="41">
        <f>COUNT(V11:V25)</f>
        <v>12</v>
      </c>
      <c r="W29" s="310">
        <f>COUNT(X11:X25)</f>
        <v>12</v>
      </c>
      <c r="X29" s="316">
        <f>COUNT(X11:X25)</f>
        <v>12</v>
      </c>
      <c r="Y29" s="41">
        <f>COUNT(Y11:Y25)</f>
        <v>12</v>
      </c>
      <c r="Z29" s="310">
        <f>COUNT(AA11:AA25)</f>
        <v>12</v>
      </c>
      <c r="AA29" s="316"/>
      <c r="AB29" s="310">
        <f>COUNT(AC11:AC25)</f>
        <v>12</v>
      </c>
      <c r="AC29" s="316"/>
      <c r="AD29" s="310">
        <f>COUNT(AE11:AE25)</f>
        <v>12</v>
      </c>
      <c r="AE29" s="316"/>
      <c r="AF29" s="41">
        <f>COUNT(AF11:AF25)</f>
        <v>12</v>
      </c>
      <c r="AG29" s="41">
        <f>COUNT(AG11:AG22)</f>
        <v>0</v>
      </c>
      <c r="AH29" s="310">
        <f>COUNT(AI11:AI25)</f>
        <v>12</v>
      </c>
      <c r="AI29" s="316"/>
    </row>
    <row r="30" spans="2:35" x14ac:dyDescent="0.2">
      <c r="B30" s="86"/>
      <c r="C30" s="87"/>
      <c r="D30" s="32"/>
      <c r="E30" s="33"/>
      <c r="F30" s="34"/>
      <c r="G30" s="35"/>
      <c r="H30" s="302"/>
      <c r="I30" s="304"/>
      <c r="J30" s="302"/>
      <c r="K30" s="304"/>
      <c r="L30" s="302"/>
      <c r="M30" s="304"/>
      <c r="N30" s="35"/>
      <c r="O30" s="35"/>
      <c r="P30" s="302"/>
      <c r="Q30" s="303"/>
      <c r="T30" s="86"/>
      <c r="U30" s="87"/>
      <c r="V30" s="32"/>
      <c r="W30" s="33"/>
      <c r="X30" s="34"/>
      <c r="Y30" s="35"/>
      <c r="Z30" s="302"/>
      <c r="AA30" s="304"/>
      <c r="AB30" s="302"/>
      <c r="AC30" s="304"/>
      <c r="AD30" s="302"/>
      <c r="AE30" s="304"/>
      <c r="AF30" s="35"/>
      <c r="AG30" s="35"/>
      <c r="AH30" s="302"/>
      <c r="AI30" s="303"/>
    </row>
    <row r="31" spans="2:35" x14ac:dyDescent="0.2">
      <c r="B31" s="327" t="s">
        <v>16</v>
      </c>
      <c r="C31" s="328"/>
      <c r="D31" s="36">
        <f>MIN(D11:D25)</f>
        <v>5</v>
      </c>
      <c r="E31" s="225"/>
      <c r="F31" s="37">
        <f>MIN(F11:F25)</f>
        <v>2</v>
      </c>
      <c r="G31" s="38">
        <f>MIN(G11:G25)</f>
        <v>7.18</v>
      </c>
      <c r="H31" s="312">
        <f>MIN(I11:I25)</f>
        <v>440</v>
      </c>
      <c r="I31" s="317"/>
      <c r="J31" s="225" t="s">
        <v>14</v>
      </c>
      <c r="K31" s="37">
        <f>MIN(K11:K25)</f>
        <v>5</v>
      </c>
      <c r="L31" s="37" t="s">
        <v>14</v>
      </c>
      <c r="M31" s="38">
        <f>MIN(M11:M25)</f>
        <v>2.1</v>
      </c>
      <c r="N31" s="38">
        <f>MIN(N11:N25)</f>
        <v>0.28000000000000003</v>
      </c>
      <c r="O31" s="38">
        <f>MIN(O11:O22)</f>
        <v>0.51</v>
      </c>
      <c r="P31" s="225" t="s">
        <v>14</v>
      </c>
      <c r="Q31" s="49">
        <f>MIN(Q11:Q25)</f>
        <v>0.5</v>
      </c>
      <c r="T31" s="327" t="s">
        <v>16</v>
      </c>
      <c r="U31" s="328"/>
      <c r="V31" s="36">
        <f>MIN(V11:V25)</f>
        <v>2</v>
      </c>
      <c r="W31" s="225"/>
      <c r="X31" s="37">
        <f>MIN(X11:X25)</f>
        <v>2</v>
      </c>
      <c r="Y31" s="38">
        <f>MIN(Y11:Y25)</f>
        <v>7.28</v>
      </c>
      <c r="Z31" s="312">
        <f>MIN(AA11:AA25)</f>
        <v>1</v>
      </c>
      <c r="AA31" s="317"/>
      <c r="AB31" s="225" t="s">
        <v>14</v>
      </c>
      <c r="AC31" s="37">
        <f>MIN(AC11:AC25)</f>
        <v>5</v>
      </c>
      <c r="AD31" s="37" t="s">
        <v>14</v>
      </c>
      <c r="AE31" s="38">
        <f>MIN(AE11:AE25)</f>
        <v>1</v>
      </c>
      <c r="AF31" s="38">
        <f>MIN(AF11:AF25)</f>
        <v>0.08</v>
      </c>
      <c r="AG31" s="38">
        <f>MIN(AG11:AG22)</f>
        <v>0</v>
      </c>
      <c r="AH31" s="225" t="s">
        <v>14</v>
      </c>
      <c r="AI31" s="49">
        <f>MIN(AI11:AI25)</f>
        <v>0.5</v>
      </c>
    </row>
    <row r="32" spans="2:35" x14ac:dyDescent="0.2">
      <c r="B32" s="86"/>
      <c r="C32" s="87"/>
      <c r="D32" s="32"/>
      <c r="E32" s="33"/>
      <c r="F32" s="34"/>
      <c r="G32" s="35"/>
      <c r="H32" s="302"/>
      <c r="I32" s="304"/>
      <c r="J32" s="302"/>
      <c r="K32" s="304"/>
      <c r="L32" s="302"/>
      <c r="M32" s="304"/>
      <c r="N32" s="35"/>
      <c r="O32" s="35"/>
      <c r="P32" s="302"/>
      <c r="Q32" s="303"/>
      <c r="T32" s="86"/>
      <c r="U32" s="87"/>
      <c r="V32" s="32"/>
      <c r="W32" s="33"/>
      <c r="X32" s="34"/>
      <c r="Y32" s="35"/>
      <c r="Z32" s="302"/>
      <c r="AA32" s="304"/>
      <c r="AB32" s="302"/>
      <c r="AC32" s="304"/>
      <c r="AD32" s="302"/>
      <c r="AE32" s="304"/>
      <c r="AF32" s="35"/>
      <c r="AG32" s="35"/>
      <c r="AH32" s="302"/>
      <c r="AI32" s="303"/>
    </row>
    <row r="33" spans="2:36" x14ac:dyDescent="0.2">
      <c r="B33" s="327" t="s">
        <v>17</v>
      </c>
      <c r="C33" s="328"/>
      <c r="D33" s="226">
        <f>SUM(D11:D25)/D29</f>
        <v>5</v>
      </c>
      <c r="E33" s="306">
        <f>SUM(F11:F25)/E29</f>
        <v>2</v>
      </c>
      <c r="F33" s="307"/>
      <c r="G33" s="227">
        <f>SUM(G11:G25)/G29</f>
        <v>7.18</v>
      </c>
      <c r="H33" s="306">
        <f>SUM(I11:I25)/H29</f>
        <v>440</v>
      </c>
      <c r="I33" s="307"/>
      <c r="J33" s="306">
        <f>SUM(K11:K25)/J29</f>
        <v>5</v>
      </c>
      <c r="K33" s="307">
        <f>SUM(K11:K28)/9</f>
        <v>0.55555555555555558</v>
      </c>
      <c r="L33" s="306">
        <f>SUM(M11:M25)/L29</f>
        <v>2.1</v>
      </c>
      <c r="M33" s="307"/>
      <c r="N33" s="227">
        <f>SUM(N11:N25)/N29</f>
        <v>0.28000000000000003</v>
      </c>
      <c r="O33" s="227">
        <f>SUM(O11:O22)/O29</f>
        <v>0.51</v>
      </c>
      <c r="P33" s="306">
        <f>SUM(Q11:Q25)/P29</f>
        <v>0.5</v>
      </c>
      <c r="Q33" s="314"/>
      <c r="T33" s="327" t="s">
        <v>17</v>
      </c>
      <c r="U33" s="328"/>
      <c r="V33" s="226">
        <f>SUM(V11:V25)/V29</f>
        <v>5.833333333333333</v>
      </c>
      <c r="W33" s="306">
        <f>SUM(X11:X25)/W29</f>
        <v>10.583333333333334</v>
      </c>
      <c r="X33" s="307"/>
      <c r="Y33" s="227">
        <f>SUM(Y11:Y25)/Y29</f>
        <v>8.3258333333333319</v>
      </c>
      <c r="Z33" s="306">
        <f>SUM(AA11:AA25)/Z29</f>
        <v>101.41666666666667</v>
      </c>
      <c r="AA33" s="307"/>
      <c r="AB33" s="306">
        <f>SUM(AC11:AC25)/AB29</f>
        <v>5</v>
      </c>
      <c r="AC33" s="307">
        <f>SUM(AC11:AC28)/9</f>
        <v>6.666666666666667</v>
      </c>
      <c r="AD33" s="306">
        <f>SUM(AE11:AE25)/AD29</f>
        <v>4.5583333333333336</v>
      </c>
      <c r="AE33" s="307"/>
      <c r="AF33" s="227">
        <f>SUM(AF11:AF25)/AF29</f>
        <v>0.33416666666666672</v>
      </c>
      <c r="AG33" s="227" t="e">
        <f>SUM(AG11:AG22)/AG29</f>
        <v>#DIV/0!</v>
      </c>
      <c r="AH33" s="306">
        <f>SUM(AI11:AI25)/AH29</f>
        <v>0.95000000000000007</v>
      </c>
      <c r="AI33" s="314"/>
    </row>
    <row r="34" spans="2:36" x14ac:dyDescent="0.2">
      <c r="B34" s="86"/>
      <c r="C34" s="87"/>
      <c r="D34" s="32"/>
      <c r="E34" s="302"/>
      <c r="F34" s="304"/>
      <c r="G34" s="35"/>
      <c r="H34" s="302"/>
      <c r="I34" s="304"/>
      <c r="J34" s="302"/>
      <c r="K34" s="304"/>
      <c r="L34" s="302"/>
      <c r="M34" s="304"/>
      <c r="N34" s="35"/>
      <c r="O34" s="35"/>
      <c r="P34" s="302"/>
      <c r="Q34" s="303"/>
      <c r="T34" s="86"/>
      <c r="U34" s="87"/>
      <c r="V34" s="32"/>
      <c r="W34" s="302"/>
      <c r="X34" s="304"/>
      <c r="Y34" s="35"/>
      <c r="Z34" s="302"/>
      <c r="AA34" s="304"/>
      <c r="AB34" s="302"/>
      <c r="AC34" s="304"/>
      <c r="AD34" s="302"/>
      <c r="AE34" s="304"/>
      <c r="AF34" s="35"/>
      <c r="AG34" s="35"/>
      <c r="AH34" s="302"/>
      <c r="AI34" s="303"/>
    </row>
    <row r="35" spans="2:36" ht="13.5" thickBot="1" x14ac:dyDescent="0.25">
      <c r="B35" s="332" t="s">
        <v>18</v>
      </c>
      <c r="C35" s="333"/>
      <c r="D35" s="39">
        <f>MAX(D11:D25)</f>
        <v>5</v>
      </c>
      <c r="E35" s="300">
        <f>MAX(F11:F25)</f>
        <v>2</v>
      </c>
      <c r="F35" s="305"/>
      <c r="G35" s="40">
        <f>MAX(G11:G25)</f>
        <v>7.18</v>
      </c>
      <c r="H35" s="300">
        <f>MAX(I11:I25)</f>
        <v>440</v>
      </c>
      <c r="I35" s="305"/>
      <c r="J35" s="300">
        <f>MAX(K11:K25)</f>
        <v>5</v>
      </c>
      <c r="K35" s="305"/>
      <c r="L35" s="300">
        <f>MAX(M11:M25)</f>
        <v>2.1</v>
      </c>
      <c r="M35" s="305"/>
      <c r="N35" s="40">
        <f>MAX(N11:N25)</f>
        <v>0.28000000000000003</v>
      </c>
      <c r="O35" s="40">
        <f>MAX(O11:O22)</f>
        <v>0.51</v>
      </c>
      <c r="P35" s="300">
        <f>MAX(Q11:Q25)</f>
        <v>0.5</v>
      </c>
      <c r="Q35" s="301"/>
      <c r="T35" s="332" t="s">
        <v>18</v>
      </c>
      <c r="U35" s="333"/>
      <c r="V35" s="39">
        <f>MAX(V11:V25)</f>
        <v>11</v>
      </c>
      <c r="W35" s="300">
        <f>MAX(X11:X25)</f>
        <v>27</v>
      </c>
      <c r="X35" s="305"/>
      <c r="Y35" s="40">
        <f>MAX(Y11:Y25)</f>
        <v>9.61</v>
      </c>
      <c r="Z35" s="300">
        <f>MAX(AA11:AA25)</f>
        <v>270</v>
      </c>
      <c r="AA35" s="305"/>
      <c r="AB35" s="300">
        <f>MAX(AC11:AC25)</f>
        <v>5</v>
      </c>
      <c r="AC35" s="305"/>
      <c r="AD35" s="300">
        <f>MAX(AE11:AE25)</f>
        <v>20</v>
      </c>
      <c r="AE35" s="305"/>
      <c r="AF35" s="40">
        <f>MAX(AF11:AF25)</f>
        <v>0.74</v>
      </c>
      <c r="AG35" s="40">
        <f>MAX(AG11:AG22)</f>
        <v>0</v>
      </c>
      <c r="AH35" s="300">
        <f>MAX(AI11:AI25)</f>
        <v>2.4</v>
      </c>
      <c r="AI35" s="301"/>
    </row>
    <row r="37" spans="2:36" ht="13.5" hidden="1" thickBot="1" x14ac:dyDescent="0.25">
      <c r="U37" s="152">
        <v>0</v>
      </c>
    </row>
    <row r="38" spans="2:36" ht="13.5" hidden="1" thickBot="1" x14ac:dyDescent="0.25">
      <c r="V38" s="252">
        <f>$U$37*V33</f>
        <v>0</v>
      </c>
      <c r="W38" s="348">
        <f>$U$37*W33</f>
        <v>0</v>
      </c>
      <c r="X38" s="349"/>
      <c r="Y38" s="252">
        <f>$U$37*Y33</f>
        <v>0</v>
      </c>
      <c r="Z38" s="348">
        <f>$U$37*Z33</f>
        <v>0</v>
      </c>
      <c r="AA38" s="349"/>
      <c r="AB38" s="348">
        <f>$U$37*AB33</f>
        <v>0</v>
      </c>
      <c r="AC38" s="349"/>
      <c r="AD38" s="348">
        <f>$U$37*AD33</f>
        <v>0</v>
      </c>
      <c r="AE38" s="349"/>
      <c r="AF38" s="252">
        <f>$U$37*AF33</f>
        <v>0</v>
      </c>
      <c r="AG38" s="252" t="e">
        <f>$U$37*AG33</f>
        <v>#DIV/0!</v>
      </c>
      <c r="AH38" s="348">
        <f>$U$37*AH33</f>
        <v>0</v>
      </c>
      <c r="AI38" s="349"/>
    </row>
    <row r="39" spans="2:36" ht="38.25" customHeight="1" x14ac:dyDescent="0.25">
      <c r="D39" s="55" t="s">
        <v>24</v>
      </c>
      <c r="E39" s="18"/>
      <c r="N39" s="353" t="s">
        <v>25</v>
      </c>
      <c r="O39" s="353"/>
      <c r="P39" s="57"/>
      <c r="Q39" s="82"/>
    </row>
    <row r="40" spans="2:36" ht="16.5" thickBot="1" x14ac:dyDescent="0.3">
      <c r="D40" s="55" t="s">
        <v>1</v>
      </c>
      <c r="E40" s="18"/>
      <c r="N40" s="57"/>
      <c r="O40" s="57"/>
      <c r="P40" s="57"/>
      <c r="Q40" s="82"/>
    </row>
    <row r="41" spans="2:36" ht="16.5" thickBot="1" x14ac:dyDescent="0.3">
      <c r="B41"/>
      <c r="D41" s="55" t="s">
        <v>2</v>
      </c>
      <c r="E41" s="18"/>
      <c r="G41" s="341">
        <v>2</v>
      </c>
      <c r="H41" s="342"/>
    </row>
    <row r="42" spans="2:36" ht="16.5" thickBot="1" x14ac:dyDescent="0.3">
      <c r="D42" s="55" t="s">
        <v>3</v>
      </c>
      <c r="E42" s="18"/>
      <c r="G42" s="341" t="s">
        <v>58</v>
      </c>
      <c r="H42" s="342"/>
    </row>
    <row r="43" spans="2:36" ht="16.5" thickBot="1" x14ac:dyDescent="0.3">
      <c r="D43" s="55" t="s">
        <v>27</v>
      </c>
      <c r="E43" s="18"/>
      <c r="G43" s="341" t="s">
        <v>43</v>
      </c>
      <c r="H43" s="342"/>
      <c r="AJ43" s="1"/>
    </row>
    <row r="44" spans="2:36" ht="16.5" thickBot="1" x14ac:dyDescent="0.3">
      <c r="D44" s="55" t="s">
        <v>29</v>
      </c>
      <c r="E44" s="18"/>
      <c r="G44" s="343"/>
      <c r="H44" s="344"/>
      <c r="AJ44" s="1"/>
    </row>
    <row r="45" spans="2:36" ht="13.5" thickBot="1" x14ac:dyDescent="0.25">
      <c r="AJ45" s="1"/>
    </row>
    <row r="46" spans="2:36" s="1" customFormat="1" ht="65.25" customHeight="1" thickBot="1" x14ac:dyDescent="0.25">
      <c r="B46" s="85" t="s">
        <v>30</v>
      </c>
      <c r="C46" s="183" t="s">
        <v>57</v>
      </c>
      <c r="D46" s="76" t="s">
        <v>32</v>
      </c>
      <c r="E46" s="308" t="s">
        <v>7</v>
      </c>
      <c r="F46" s="315"/>
      <c r="G46" s="8" t="s">
        <v>8</v>
      </c>
      <c r="H46" s="308" t="s">
        <v>9</v>
      </c>
      <c r="I46" s="315"/>
      <c r="J46" s="308" t="s">
        <v>10</v>
      </c>
      <c r="K46" s="315"/>
      <c r="L46" s="308" t="s">
        <v>11</v>
      </c>
      <c r="M46" s="315"/>
      <c r="N46" s="7" t="s">
        <v>12</v>
      </c>
      <c r="O46" s="7" t="s">
        <v>41</v>
      </c>
      <c r="P46" s="308" t="s">
        <v>13</v>
      </c>
      <c r="Q46" s="309"/>
      <c r="AJ46" s="225"/>
    </row>
    <row r="47" spans="2:36" s="1" customFormat="1" ht="15.75" customHeight="1" x14ac:dyDescent="0.2">
      <c r="B47" s="334"/>
      <c r="C47" s="334"/>
      <c r="D47" s="323" t="s">
        <v>33</v>
      </c>
      <c r="E47" s="324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25"/>
      <c r="AJ47" s="225"/>
    </row>
    <row r="48" spans="2:36" s="1" customFormat="1" ht="13.5" thickBot="1" x14ac:dyDescent="0.25">
      <c r="B48" s="335"/>
      <c r="C48" s="335"/>
      <c r="D48" s="329" t="s">
        <v>34</v>
      </c>
      <c r="E48" s="330"/>
      <c r="F48" s="330"/>
      <c r="G48" s="330"/>
      <c r="H48" s="330"/>
      <c r="I48" s="330"/>
      <c r="J48" s="330"/>
      <c r="K48" s="330"/>
      <c r="L48" s="330"/>
      <c r="M48" s="330"/>
      <c r="N48" s="330"/>
      <c r="O48" s="330"/>
      <c r="P48" s="330"/>
      <c r="Q48" s="331"/>
      <c r="AJ48" s="225"/>
    </row>
    <row r="49" spans="2:36" x14ac:dyDescent="0.2">
      <c r="B49" s="141">
        <v>43328</v>
      </c>
      <c r="C49" s="142">
        <v>43341</v>
      </c>
      <c r="D49" s="222">
        <v>5</v>
      </c>
      <c r="E49" s="161"/>
      <c r="F49" s="218">
        <v>12</v>
      </c>
      <c r="G49" s="182">
        <v>9.23</v>
      </c>
      <c r="H49" s="161" t="s">
        <v>14</v>
      </c>
      <c r="I49" s="218">
        <v>1</v>
      </c>
      <c r="J49" s="157" t="s">
        <v>14</v>
      </c>
      <c r="K49" s="218">
        <v>5</v>
      </c>
      <c r="L49" s="161"/>
      <c r="M49" s="218">
        <v>1.9</v>
      </c>
      <c r="N49" s="182">
        <v>0.16</v>
      </c>
      <c r="O49" s="182">
        <v>0.42</v>
      </c>
      <c r="P49" s="157"/>
      <c r="Q49" s="206">
        <v>0.7</v>
      </c>
      <c r="R49" s="225"/>
      <c r="AJ49" s="225"/>
    </row>
    <row r="50" spans="2:36" x14ac:dyDescent="0.2">
      <c r="B50" s="139">
        <v>43376</v>
      </c>
      <c r="C50" s="140">
        <v>43396</v>
      </c>
      <c r="D50" s="180">
        <v>5</v>
      </c>
      <c r="E50" s="149"/>
      <c r="F50" s="207">
        <v>39</v>
      </c>
      <c r="G50" s="155">
        <v>7.47</v>
      </c>
      <c r="H50" s="149"/>
      <c r="I50" s="207">
        <v>1100</v>
      </c>
      <c r="J50" s="149" t="s">
        <v>14</v>
      </c>
      <c r="K50" s="207">
        <v>5</v>
      </c>
      <c r="L50" s="151"/>
      <c r="M50" s="207">
        <v>3.2</v>
      </c>
      <c r="N50" s="155">
        <v>0.43</v>
      </c>
      <c r="O50" s="155">
        <v>1.2</v>
      </c>
      <c r="P50" s="150"/>
      <c r="Q50" s="209">
        <v>1.5</v>
      </c>
      <c r="R50" s="225"/>
      <c r="AJ50" s="225"/>
    </row>
    <row r="51" spans="2:36" x14ac:dyDescent="0.2">
      <c r="B51" s="139">
        <v>43396</v>
      </c>
      <c r="C51" s="140">
        <v>43410</v>
      </c>
      <c r="D51" s="180">
        <v>6</v>
      </c>
      <c r="E51" s="149"/>
      <c r="F51" s="207">
        <v>6</v>
      </c>
      <c r="G51" s="155">
        <v>7.72</v>
      </c>
      <c r="H51" s="149"/>
      <c r="I51" s="207">
        <v>50</v>
      </c>
      <c r="J51" s="150" t="s">
        <v>14</v>
      </c>
      <c r="K51" s="208">
        <v>5</v>
      </c>
      <c r="L51" s="151"/>
      <c r="M51" s="207">
        <v>9.1999999999999993</v>
      </c>
      <c r="N51" s="155">
        <v>0.44</v>
      </c>
      <c r="O51" s="155">
        <v>0.44</v>
      </c>
      <c r="P51" s="150" t="s">
        <v>14</v>
      </c>
      <c r="Q51" s="209">
        <v>0.5</v>
      </c>
      <c r="R51" s="225"/>
      <c r="AJ51" s="225"/>
    </row>
    <row r="52" spans="2:36" x14ac:dyDescent="0.2">
      <c r="B52" s="145">
        <v>43418</v>
      </c>
      <c r="C52" s="146">
        <v>43431</v>
      </c>
      <c r="D52" s="180">
        <v>5</v>
      </c>
      <c r="E52" s="149"/>
      <c r="F52" s="207">
        <v>5</v>
      </c>
      <c r="G52" s="155">
        <v>7.4</v>
      </c>
      <c r="H52" s="149" t="s">
        <v>14</v>
      </c>
      <c r="I52" s="207">
        <v>100</v>
      </c>
      <c r="J52" s="150" t="s">
        <v>14</v>
      </c>
      <c r="K52" s="208">
        <v>5</v>
      </c>
      <c r="L52" s="151"/>
      <c r="M52" s="207">
        <v>3.9</v>
      </c>
      <c r="N52" s="155">
        <v>0.41</v>
      </c>
      <c r="O52" s="155">
        <v>0.28999999999999998</v>
      </c>
      <c r="P52" s="149" t="s">
        <v>14</v>
      </c>
      <c r="Q52" s="210">
        <v>0.5</v>
      </c>
      <c r="R52" s="225"/>
      <c r="AJ52" s="225"/>
    </row>
    <row r="53" spans="2:36" x14ac:dyDescent="0.2">
      <c r="B53" s="143">
        <v>43433</v>
      </c>
      <c r="C53" s="144">
        <v>43434</v>
      </c>
      <c r="D53" s="192">
        <v>5</v>
      </c>
      <c r="E53" s="153"/>
      <c r="F53" s="211">
        <v>4</v>
      </c>
      <c r="G53" s="173">
        <v>7.63</v>
      </c>
      <c r="H53" s="153" t="s">
        <v>59</v>
      </c>
      <c r="I53" s="211">
        <v>80</v>
      </c>
      <c r="J53" s="153" t="s">
        <v>14</v>
      </c>
      <c r="K53" s="211">
        <v>5</v>
      </c>
      <c r="L53" s="194"/>
      <c r="M53" s="211">
        <v>4</v>
      </c>
      <c r="N53" s="173">
        <v>0.34</v>
      </c>
      <c r="O53" s="173">
        <v>0.56000000000000005</v>
      </c>
      <c r="P53" s="154" t="s">
        <v>14</v>
      </c>
      <c r="Q53" s="212">
        <v>0.5</v>
      </c>
      <c r="R53" s="225"/>
      <c r="AJ53" s="225"/>
    </row>
    <row r="54" spans="2:36" x14ac:dyDescent="0.2">
      <c r="B54" s="143"/>
      <c r="C54" s="144"/>
      <c r="D54" s="181"/>
      <c r="E54" s="156"/>
      <c r="F54" s="186"/>
      <c r="G54" s="174"/>
      <c r="H54" s="156"/>
      <c r="I54" s="186"/>
      <c r="J54" s="156"/>
      <c r="K54" s="186"/>
      <c r="L54" s="171"/>
      <c r="M54" s="186"/>
      <c r="N54" s="174"/>
      <c r="O54" s="174"/>
      <c r="P54" s="156"/>
      <c r="Q54" s="206"/>
      <c r="R54" s="225"/>
      <c r="AJ54" s="225"/>
    </row>
    <row r="55" spans="2:36" x14ac:dyDescent="0.2">
      <c r="B55" s="139"/>
      <c r="C55" s="140"/>
      <c r="D55" s="181"/>
      <c r="E55" s="156"/>
      <c r="F55" s="186"/>
      <c r="G55" s="174"/>
      <c r="H55" s="156"/>
      <c r="I55" s="186"/>
      <c r="J55" s="156"/>
      <c r="K55" s="186"/>
      <c r="L55" s="171"/>
      <c r="M55" s="186"/>
      <c r="N55" s="174"/>
      <c r="O55" s="174"/>
      <c r="P55" s="156"/>
      <c r="Q55" s="206"/>
      <c r="R55" s="225"/>
      <c r="AJ55" s="225"/>
    </row>
    <row r="56" spans="2:36" x14ac:dyDescent="0.2">
      <c r="B56" s="145"/>
      <c r="C56" s="146"/>
      <c r="D56" s="213"/>
      <c r="E56" s="159"/>
      <c r="F56" s="214"/>
      <c r="G56" s="175"/>
      <c r="H56" s="159"/>
      <c r="I56" s="214"/>
      <c r="J56" s="159"/>
      <c r="K56" s="214"/>
      <c r="L56" s="215"/>
      <c r="M56" s="214"/>
      <c r="N56" s="175"/>
      <c r="O56" s="175"/>
      <c r="P56" s="159"/>
      <c r="Q56" s="216"/>
      <c r="R56" s="225"/>
      <c r="AJ56" s="225"/>
    </row>
    <row r="57" spans="2:36" x14ac:dyDescent="0.2">
      <c r="B57" s="143"/>
      <c r="C57" s="143"/>
      <c r="D57" s="217"/>
      <c r="E57" s="161"/>
      <c r="F57" s="218"/>
      <c r="G57" s="182"/>
      <c r="H57" s="161"/>
      <c r="I57" s="218"/>
      <c r="J57" s="157"/>
      <c r="K57" s="218"/>
      <c r="L57" s="161"/>
      <c r="M57" s="218"/>
      <c r="N57" s="182"/>
      <c r="O57" s="182"/>
      <c r="P57" s="157"/>
      <c r="Q57" s="206"/>
      <c r="R57" s="225"/>
      <c r="AJ57" s="225"/>
    </row>
    <row r="58" spans="2:36" x14ac:dyDescent="0.2">
      <c r="B58" s="147"/>
      <c r="C58" s="147"/>
      <c r="D58" s="219"/>
      <c r="E58" s="184"/>
      <c r="F58" s="220"/>
      <c r="G58" s="185"/>
      <c r="H58" s="184"/>
      <c r="I58" s="220"/>
      <c r="J58" s="160"/>
      <c r="K58" s="220"/>
      <c r="L58" s="184"/>
      <c r="M58" s="220"/>
      <c r="N58" s="185"/>
      <c r="O58" s="185"/>
      <c r="P58" s="160"/>
      <c r="Q58" s="221"/>
      <c r="R58" s="225"/>
      <c r="AJ58" s="225"/>
    </row>
    <row r="59" spans="2:36" x14ac:dyDescent="0.2">
      <c r="B59" s="143"/>
      <c r="C59" s="143"/>
      <c r="D59" s="222"/>
      <c r="E59" s="161"/>
      <c r="F59" s="218"/>
      <c r="G59" s="182"/>
      <c r="H59" s="161"/>
      <c r="I59" s="218"/>
      <c r="J59" s="157"/>
      <c r="K59" s="218"/>
      <c r="L59" s="161"/>
      <c r="M59" s="218"/>
      <c r="N59" s="182"/>
      <c r="O59" s="182"/>
      <c r="P59" s="157"/>
      <c r="Q59" s="206"/>
      <c r="R59" s="225"/>
      <c r="AJ59" s="225"/>
    </row>
    <row r="60" spans="2:36" x14ac:dyDescent="0.2">
      <c r="B60" s="143"/>
      <c r="C60" s="143"/>
      <c r="D60" s="222"/>
      <c r="E60" s="161"/>
      <c r="F60" s="218"/>
      <c r="G60" s="182"/>
      <c r="H60" s="161"/>
      <c r="I60" s="218"/>
      <c r="J60" s="157"/>
      <c r="K60" s="218"/>
      <c r="L60" s="161"/>
      <c r="M60" s="218"/>
      <c r="N60" s="182"/>
      <c r="O60" s="182"/>
      <c r="P60" s="157"/>
      <c r="Q60" s="206"/>
      <c r="R60" s="225"/>
      <c r="AJ60" s="225"/>
    </row>
    <row r="61" spans="2:36" x14ac:dyDescent="0.2">
      <c r="B61" s="145"/>
      <c r="C61" s="145"/>
      <c r="D61" s="268"/>
      <c r="E61" s="269"/>
      <c r="F61" s="270"/>
      <c r="G61" s="271"/>
      <c r="H61" s="269"/>
      <c r="I61" s="270"/>
      <c r="J61" s="272"/>
      <c r="K61" s="270"/>
      <c r="L61" s="269"/>
      <c r="M61" s="270"/>
      <c r="N61" s="271"/>
      <c r="O61" s="271"/>
      <c r="P61" s="272"/>
      <c r="Q61" s="216"/>
      <c r="R61" s="225"/>
    </row>
    <row r="62" spans="2:36" x14ac:dyDescent="0.2">
      <c r="B62" s="145"/>
      <c r="C62" s="145"/>
      <c r="D62" s="268"/>
      <c r="E62" s="269"/>
      <c r="F62" s="270"/>
      <c r="G62" s="271"/>
      <c r="H62" s="269"/>
      <c r="I62" s="270"/>
      <c r="J62" s="272"/>
      <c r="K62" s="270"/>
      <c r="L62" s="269"/>
      <c r="M62" s="270"/>
      <c r="N62" s="271"/>
      <c r="O62" s="271"/>
      <c r="P62" s="272"/>
      <c r="Q62" s="216"/>
      <c r="R62" s="225"/>
    </row>
    <row r="63" spans="2:36" ht="13.5" thickBot="1" x14ac:dyDescent="0.25">
      <c r="B63" s="166"/>
      <c r="C63" s="166"/>
      <c r="D63" s="167"/>
      <c r="E63" s="169"/>
      <c r="F63" s="223"/>
      <c r="G63" s="170"/>
      <c r="H63" s="169"/>
      <c r="I63" s="223"/>
      <c r="J63" s="168"/>
      <c r="K63" s="223"/>
      <c r="L63" s="169"/>
      <c r="M63" s="223"/>
      <c r="N63" s="170"/>
      <c r="O63" s="170"/>
      <c r="P63" s="168"/>
      <c r="Q63" s="224"/>
      <c r="R63" s="225"/>
    </row>
    <row r="64" spans="2:36" s="2" customFormat="1" x14ac:dyDescent="0.2"/>
    <row r="66" spans="1:36" s="2" customFormat="1" ht="13.5" customHeight="1" thickBot="1" x14ac:dyDescent="0.25">
      <c r="B66" s="225"/>
      <c r="C66" s="225"/>
      <c r="D66" s="225"/>
      <c r="E66" s="319"/>
      <c r="F66" s="319"/>
      <c r="G66" s="225"/>
      <c r="H66" s="319"/>
      <c r="I66" s="319"/>
      <c r="J66" s="319"/>
      <c r="K66" s="319"/>
      <c r="L66" s="319"/>
      <c r="M66" s="319"/>
      <c r="N66" s="225"/>
      <c r="O66" s="225"/>
      <c r="P66" s="319"/>
      <c r="Q66" s="319"/>
    </row>
    <row r="67" spans="1:36" s="2" customFormat="1" ht="12.75" customHeight="1" x14ac:dyDescent="0.2">
      <c r="B67" s="336" t="s">
        <v>15</v>
      </c>
      <c r="C67" s="337"/>
      <c r="D67" s="41">
        <f>COUNT(D49:D60)</f>
        <v>5</v>
      </c>
      <c r="E67" s="310">
        <f>COUNT(F49:F60)</f>
        <v>5</v>
      </c>
      <c r="F67" s="316">
        <f>COUNT(F49:F60)</f>
        <v>5</v>
      </c>
      <c r="G67" s="41">
        <f>COUNT(G49:G60)</f>
        <v>5</v>
      </c>
      <c r="H67" s="310">
        <f>COUNT(I49:I60)</f>
        <v>5</v>
      </c>
      <c r="I67" s="316"/>
      <c r="J67" s="310">
        <f>COUNT(K49:K60)</f>
        <v>5</v>
      </c>
      <c r="K67" s="316"/>
      <c r="L67" s="310">
        <f>COUNT(M49:M60)</f>
        <v>5</v>
      </c>
      <c r="M67" s="316"/>
      <c r="N67" s="41">
        <f>COUNT(N49:N60)</f>
        <v>5</v>
      </c>
      <c r="O67" s="41">
        <f>COUNT(O49:O60)</f>
        <v>5</v>
      </c>
      <c r="P67" s="310">
        <f>COUNT(Q49:Q60)</f>
        <v>5</v>
      </c>
      <c r="Q67" s="316"/>
    </row>
    <row r="68" spans="1:36" s="2" customFormat="1" x14ac:dyDescent="0.2">
      <c r="B68" s="86"/>
      <c r="C68" s="87"/>
      <c r="D68" s="32"/>
      <c r="E68" s="33"/>
      <c r="F68" s="34"/>
      <c r="G68" s="35"/>
      <c r="H68" s="302"/>
      <c r="I68" s="304"/>
      <c r="J68" s="302"/>
      <c r="K68" s="304"/>
      <c r="L68" s="302"/>
      <c r="M68" s="304"/>
      <c r="N68" s="35"/>
      <c r="O68" s="35"/>
      <c r="P68" s="302"/>
      <c r="Q68" s="303"/>
    </row>
    <row r="69" spans="1:36" s="2" customFormat="1" ht="12.75" customHeight="1" x14ac:dyDescent="0.2">
      <c r="B69" s="327" t="s">
        <v>16</v>
      </c>
      <c r="C69" s="328"/>
      <c r="D69" s="36">
        <f>MIN(D49:D60)</f>
        <v>5</v>
      </c>
      <c r="E69" s="225"/>
      <c r="F69" s="37">
        <f>MIN(F49:F60)</f>
        <v>4</v>
      </c>
      <c r="G69" s="38">
        <f>MIN(G49:G60)</f>
        <v>7.4</v>
      </c>
      <c r="H69" s="312">
        <f>MIN(I49:I60)</f>
        <v>1</v>
      </c>
      <c r="I69" s="320"/>
      <c r="J69" s="225" t="s">
        <v>14</v>
      </c>
      <c r="K69" s="37">
        <f>MIN(K49:K60)</f>
        <v>5</v>
      </c>
      <c r="L69" s="37" t="s">
        <v>14</v>
      </c>
      <c r="M69" s="38">
        <f>MIN(M49:M60)</f>
        <v>1.9</v>
      </c>
      <c r="N69" s="38">
        <f>MIN(N49:N60)</f>
        <v>0.16</v>
      </c>
      <c r="O69" s="38">
        <f>MIN(O49:O60)</f>
        <v>0.28999999999999998</v>
      </c>
      <c r="P69" s="225" t="s">
        <v>14</v>
      </c>
      <c r="Q69" s="49">
        <f>MIN(Q49:Q60)</f>
        <v>0.5</v>
      </c>
    </row>
    <row r="70" spans="1:36" s="2" customFormat="1" x14ac:dyDescent="0.2">
      <c r="B70" s="86"/>
      <c r="C70" s="87"/>
      <c r="D70" s="32"/>
      <c r="E70" s="33"/>
      <c r="F70" s="34"/>
      <c r="G70" s="35"/>
      <c r="H70" s="302"/>
      <c r="I70" s="304"/>
      <c r="J70" s="302"/>
      <c r="K70" s="304"/>
      <c r="L70" s="302"/>
      <c r="M70" s="304"/>
      <c r="N70" s="35"/>
      <c r="O70" s="35"/>
      <c r="P70" s="302"/>
      <c r="Q70" s="303"/>
    </row>
    <row r="71" spans="1:36" s="2" customFormat="1" ht="12.75" customHeight="1" x14ac:dyDescent="0.2">
      <c r="B71" s="327" t="s">
        <v>17</v>
      </c>
      <c r="C71" s="328"/>
      <c r="D71" s="226">
        <f>SUM(D49:D60)/D67</f>
        <v>5.2</v>
      </c>
      <c r="E71" s="306">
        <f>SUM(F49:F60)/E67</f>
        <v>13.2</v>
      </c>
      <c r="F71" s="307"/>
      <c r="G71" s="227">
        <f>SUM(G49:G60)/G67</f>
        <v>7.8900000000000006</v>
      </c>
      <c r="H71" s="306">
        <f>SUM(I49:I60)/H67</f>
        <v>266.2</v>
      </c>
      <c r="I71" s="307"/>
      <c r="J71" s="306">
        <f>SUM(K49:K60)/J67</f>
        <v>5</v>
      </c>
      <c r="K71" s="307">
        <f>SUM(K49:K66)/9</f>
        <v>2.7777777777777777</v>
      </c>
      <c r="L71" s="306">
        <f>SUM(M49:M60)/L67</f>
        <v>4.4399999999999995</v>
      </c>
      <c r="M71" s="307"/>
      <c r="N71" s="227">
        <f>SUM(N49:N60)/N67</f>
        <v>0.35599999999999998</v>
      </c>
      <c r="O71" s="227">
        <f>SUM(O49:O60)/O67</f>
        <v>0.58200000000000007</v>
      </c>
      <c r="P71" s="306">
        <f>SUM(Q49:Q60)/P67</f>
        <v>0.74</v>
      </c>
      <c r="Q71" s="314"/>
    </row>
    <row r="72" spans="1:36" s="2" customFormat="1" x14ac:dyDescent="0.2">
      <c r="B72" s="86"/>
      <c r="C72" s="87"/>
      <c r="D72" s="32"/>
      <c r="E72" s="302"/>
      <c r="F72" s="304"/>
      <c r="G72" s="35"/>
      <c r="H72" s="302"/>
      <c r="I72" s="304"/>
      <c r="J72" s="302"/>
      <c r="K72" s="304"/>
      <c r="L72" s="302"/>
      <c r="M72" s="304"/>
      <c r="N72" s="35"/>
      <c r="O72" s="35"/>
      <c r="P72" s="302"/>
      <c r="Q72" s="303"/>
    </row>
    <row r="73" spans="1:36" s="2" customFormat="1" ht="13.5" customHeight="1" thickBot="1" x14ac:dyDescent="0.25">
      <c r="B73" s="332" t="s">
        <v>18</v>
      </c>
      <c r="C73" s="333"/>
      <c r="D73" s="39">
        <f>MAX(D49:D60)</f>
        <v>6</v>
      </c>
      <c r="E73" s="300">
        <f>MAX(F49:F60)</f>
        <v>39</v>
      </c>
      <c r="F73" s="305"/>
      <c r="G73" s="40">
        <f>MAX(G49:G60)</f>
        <v>9.23</v>
      </c>
      <c r="H73" s="300">
        <f>MAX(I49:I60)</f>
        <v>1100</v>
      </c>
      <c r="I73" s="305"/>
      <c r="J73" s="300">
        <f>MAX(K49:K60)</f>
        <v>5</v>
      </c>
      <c r="K73" s="305"/>
      <c r="L73" s="300">
        <f>MAX(M49:M60)</f>
        <v>9.1999999999999993</v>
      </c>
      <c r="M73" s="305"/>
      <c r="N73" s="40">
        <f>MAX(N49:N60)</f>
        <v>0.44</v>
      </c>
      <c r="O73" s="40">
        <f>MAX(O49:O60)</f>
        <v>1.2</v>
      </c>
      <c r="P73" s="300">
        <f>MAX(Q49:Q60)</f>
        <v>1.5</v>
      </c>
      <c r="Q73" s="301"/>
    </row>
    <row r="75" spans="1:36" x14ac:dyDescent="0.2">
      <c r="S75" s="19"/>
      <c r="W75" s="2"/>
      <c r="AG75"/>
      <c r="AH75"/>
      <c r="AI75"/>
      <c r="AJ75"/>
    </row>
    <row r="76" spans="1:36" x14ac:dyDescent="0.2">
      <c r="S76" s="19"/>
      <c r="W76" s="2"/>
      <c r="AG76"/>
      <c r="AH76"/>
      <c r="AI76"/>
      <c r="AJ76"/>
    </row>
    <row r="77" spans="1:36" x14ac:dyDescent="0.2">
      <c r="S77" s="19"/>
      <c r="W77" s="2"/>
      <c r="AG77"/>
      <c r="AH77"/>
      <c r="AI77"/>
      <c r="AJ77"/>
    </row>
    <row r="78" spans="1:36" ht="29.25" customHeight="1" x14ac:dyDescent="0.2"/>
    <row r="79" spans="1:36" ht="13.5" hidden="1" thickBot="1" x14ac:dyDescent="0.25">
      <c r="A79" s="74" t="s">
        <v>21</v>
      </c>
      <c r="C79" s="152">
        <v>0</v>
      </c>
    </row>
    <row r="80" spans="1:36" ht="13.5" hidden="1" thickBot="1" x14ac:dyDescent="0.25">
      <c r="A80" s="74" t="s">
        <v>22</v>
      </c>
      <c r="D80" s="252">
        <f>$U$37*D33</f>
        <v>0</v>
      </c>
      <c r="E80" s="348">
        <f>$U$37*E33</f>
        <v>0</v>
      </c>
      <c r="F80" s="349"/>
      <c r="G80" s="252">
        <f>$U$37*G33</f>
        <v>0</v>
      </c>
      <c r="H80" s="348">
        <f>$U$37*H33</f>
        <v>0</v>
      </c>
      <c r="I80" s="349"/>
      <c r="J80" s="348">
        <f>$U$37*J33</f>
        <v>0</v>
      </c>
      <c r="K80" s="349"/>
      <c r="L80" s="348">
        <f>$U$37*L33</f>
        <v>0</v>
      </c>
      <c r="M80" s="349"/>
      <c r="N80" s="252">
        <f>$U$37*N33</f>
        <v>0</v>
      </c>
      <c r="O80" s="252">
        <f>$U$37*O33</f>
        <v>0</v>
      </c>
      <c r="P80" s="348">
        <f>$U$37*P33</f>
        <v>0</v>
      </c>
      <c r="Q80" s="349"/>
    </row>
  </sheetData>
  <mergeCells count="170">
    <mergeCell ref="N1:O1"/>
    <mergeCell ref="AF1:AG1"/>
    <mergeCell ref="G3:H3"/>
    <mergeCell ref="Y3:Z3"/>
    <mergeCell ref="G4:H4"/>
    <mergeCell ref="Y4:Z4"/>
    <mergeCell ref="Y5:Z5"/>
    <mergeCell ref="G6:H6"/>
    <mergeCell ref="Y6:Z6"/>
    <mergeCell ref="B7:C7"/>
    <mergeCell ref="E8:F8"/>
    <mergeCell ref="H8:I8"/>
    <mergeCell ref="J8:K8"/>
    <mergeCell ref="L8:M8"/>
    <mergeCell ref="P8:Q8"/>
    <mergeCell ref="W8:X8"/>
    <mergeCell ref="Z8:AA8"/>
    <mergeCell ref="AB8:AC8"/>
    <mergeCell ref="AD8:AE8"/>
    <mergeCell ref="AH8:AI8"/>
    <mergeCell ref="B9:B10"/>
    <mergeCell ref="C9:C10"/>
    <mergeCell ref="D9:Q9"/>
    <mergeCell ref="T9:T10"/>
    <mergeCell ref="U9:U10"/>
    <mergeCell ref="V9:AI9"/>
    <mergeCell ref="V10:AI10"/>
    <mergeCell ref="E10:F10"/>
    <mergeCell ref="H10:I10"/>
    <mergeCell ref="J10:K10"/>
    <mergeCell ref="L10:M10"/>
    <mergeCell ref="P10:Q10"/>
    <mergeCell ref="AH28:AI28"/>
    <mergeCell ref="B29:C29"/>
    <mergeCell ref="E29:F29"/>
    <mergeCell ref="H29:I29"/>
    <mergeCell ref="J29:K29"/>
    <mergeCell ref="L29:M29"/>
    <mergeCell ref="P29:Q29"/>
    <mergeCell ref="T29:U29"/>
    <mergeCell ref="W29:X29"/>
    <mergeCell ref="Z29:AA29"/>
    <mergeCell ref="AB29:AC29"/>
    <mergeCell ref="AD29:AE29"/>
    <mergeCell ref="AH29:AI29"/>
    <mergeCell ref="E28:F28"/>
    <mergeCell ref="H28:I28"/>
    <mergeCell ref="J28:K28"/>
    <mergeCell ref="L28:M28"/>
    <mergeCell ref="P28:Q28"/>
    <mergeCell ref="W28:X28"/>
    <mergeCell ref="Z28:AA28"/>
    <mergeCell ref="AB28:AC28"/>
    <mergeCell ref="AD28:AE28"/>
    <mergeCell ref="H30:I30"/>
    <mergeCell ref="J30:K30"/>
    <mergeCell ref="L30:M30"/>
    <mergeCell ref="P30:Q30"/>
    <mergeCell ref="Z30:AA30"/>
    <mergeCell ref="AB30:AC30"/>
    <mergeCell ref="AD30:AE30"/>
    <mergeCell ref="AH30:AI30"/>
    <mergeCell ref="B31:C31"/>
    <mergeCell ref="H31:I31"/>
    <mergeCell ref="T31:U31"/>
    <mergeCell ref="Z31:AA31"/>
    <mergeCell ref="AH32:AI32"/>
    <mergeCell ref="B33:C33"/>
    <mergeCell ref="E33:F33"/>
    <mergeCell ref="H33:I33"/>
    <mergeCell ref="J33:K33"/>
    <mergeCell ref="L33:M33"/>
    <mergeCell ref="P33:Q33"/>
    <mergeCell ref="T33:U33"/>
    <mergeCell ref="W33:X33"/>
    <mergeCell ref="Z33:AA33"/>
    <mergeCell ref="AB33:AC33"/>
    <mergeCell ref="AD33:AE33"/>
    <mergeCell ref="AH33:AI33"/>
    <mergeCell ref="Z34:AA34"/>
    <mergeCell ref="AB34:AC34"/>
    <mergeCell ref="AD34:AE34"/>
    <mergeCell ref="H32:I32"/>
    <mergeCell ref="J32:K32"/>
    <mergeCell ref="L32:M32"/>
    <mergeCell ref="P32:Q32"/>
    <mergeCell ref="Z32:AA32"/>
    <mergeCell ref="AB32:AC32"/>
    <mergeCell ref="AD32:AE32"/>
    <mergeCell ref="AH34:AI34"/>
    <mergeCell ref="B35:C35"/>
    <mergeCell ref="E35:F35"/>
    <mergeCell ref="H35:I35"/>
    <mergeCell ref="J35:K35"/>
    <mergeCell ref="L35:M35"/>
    <mergeCell ref="AH35:AI35"/>
    <mergeCell ref="W38:X38"/>
    <mergeCell ref="Z38:AA38"/>
    <mergeCell ref="AB38:AC38"/>
    <mergeCell ref="AD38:AE38"/>
    <mergeCell ref="AH38:AI38"/>
    <mergeCell ref="P35:Q35"/>
    <mergeCell ref="T35:U35"/>
    <mergeCell ref="W35:X35"/>
    <mergeCell ref="Z35:AA35"/>
    <mergeCell ref="AB35:AC35"/>
    <mergeCell ref="AD35:AE35"/>
    <mergeCell ref="E34:F34"/>
    <mergeCell ref="H34:I34"/>
    <mergeCell ref="J34:K34"/>
    <mergeCell ref="L34:M34"/>
    <mergeCell ref="P34:Q34"/>
    <mergeCell ref="W34:X34"/>
    <mergeCell ref="B67:C67"/>
    <mergeCell ref="E67:F67"/>
    <mergeCell ref="H67:I67"/>
    <mergeCell ref="J67:K67"/>
    <mergeCell ref="L67:M67"/>
    <mergeCell ref="B69:C69"/>
    <mergeCell ref="H69:I69"/>
    <mergeCell ref="P46:Q46"/>
    <mergeCell ref="B47:B48"/>
    <mergeCell ref="C47:C48"/>
    <mergeCell ref="D47:Q47"/>
    <mergeCell ref="D48:Q48"/>
    <mergeCell ref="P66:Q66"/>
    <mergeCell ref="E66:F66"/>
    <mergeCell ref="H66:I66"/>
    <mergeCell ref="J66:K66"/>
    <mergeCell ref="L66:M66"/>
    <mergeCell ref="E46:F46"/>
    <mergeCell ref="H46:I46"/>
    <mergeCell ref="J46:K46"/>
    <mergeCell ref="L46:M46"/>
    <mergeCell ref="B73:C73"/>
    <mergeCell ref="E73:F73"/>
    <mergeCell ref="H73:I73"/>
    <mergeCell ref="J73:K73"/>
    <mergeCell ref="L73:M73"/>
    <mergeCell ref="H70:I70"/>
    <mergeCell ref="J70:K70"/>
    <mergeCell ref="L70:M70"/>
    <mergeCell ref="B71:C71"/>
    <mergeCell ref="E71:F71"/>
    <mergeCell ref="E80:F80"/>
    <mergeCell ref="H80:I80"/>
    <mergeCell ref="J80:K80"/>
    <mergeCell ref="L80:M80"/>
    <mergeCell ref="P80:Q80"/>
    <mergeCell ref="E72:F72"/>
    <mergeCell ref="H72:I72"/>
    <mergeCell ref="J72:K72"/>
    <mergeCell ref="L72:M72"/>
    <mergeCell ref="P72:Q72"/>
    <mergeCell ref="P73:Q73"/>
    <mergeCell ref="N39:O39"/>
    <mergeCell ref="G41:H41"/>
    <mergeCell ref="G42:H42"/>
    <mergeCell ref="G43:H43"/>
    <mergeCell ref="G44:H44"/>
    <mergeCell ref="P70:Q70"/>
    <mergeCell ref="H71:I71"/>
    <mergeCell ref="J71:K71"/>
    <mergeCell ref="L71:M71"/>
    <mergeCell ref="P71:Q71"/>
    <mergeCell ref="P67:Q67"/>
    <mergeCell ref="H68:I68"/>
    <mergeCell ref="J68:K68"/>
    <mergeCell ref="L68:M68"/>
    <mergeCell ref="P68:Q6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Header>&amp;LLicence Number 1648&amp;C3502 Hobby's Yard Rd, Blayney</oddHeader>
  </headerFooter>
  <rowBreaks count="1" manualBreakCount="1">
    <brk id="36" max="16383" man="1"/>
  </rowBreaks>
  <colBreaks count="1" manualBreakCount="1">
    <brk id="18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79"/>
  <sheetViews>
    <sheetView zoomScaleNormal="100" workbookViewId="0">
      <selection activeCell="T18" sqref="T18"/>
    </sheetView>
  </sheetViews>
  <sheetFormatPr defaultRowHeight="12.75" x14ac:dyDescent="0.2"/>
  <cols>
    <col min="1" max="1" width="2.7109375" style="2" customWidth="1"/>
    <col min="2" max="2" width="13" style="2" customWidth="1"/>
    <col min="3" max="3" width="14.85546875" style="2" customWidth="1"/>
    <col min="4" max="4" width="6.5703125" style="2" customWidth="1"/>
    <col min="5" max="5" width="8.5703125" style="2" customWidth="1"/>
    <col min="6" max="6" width="5.7109375" style="19" customWidth="1"/>
    <col min="7" max="7" width="5.7109375" style="2" customWidth="1"/>
    <col min="8" max="8" width="8.7109375" style="2" customWidth="1"/>
    <col min="9" max="14" width="5.7109375" style="2" customWidth="1"/>
    <col min="15" max="15" width="14.140625" style="2" customWidth="1"/>
    <col min="16" max="16" width="10.7109375" style="2" customWidth="1"/>
    <col min="17" max="20" width="5.7109375" style="2" customWidth="1"/>
    <col min="21" max="22" width="2.7109375" style="2" customWidth="1"/>
    <col min="23" max="24" width="13" style="2" customWidth="1"/>
    <col min="25" max="25" width="12.140625" style="2" customWidth="1"/>
    <col min="26" max="26" width="5.7109375" style="19" customWidth="1"/>
    <col min="27" max="27" width="5.7109375" style="2" customWidth="1"/>
    <col min="28" max="28" width="8.7109375" style="2" customWidth="1"/>
    <col min="29" max="34" width="5.7109375" style="2" customWidth="1"/>
    <col min="35" max="35" width="14.140625" style="2" customWidth="1"/>
    <col min="36" max="36" width="10.7109375" style="2" customWidth="1"/>
    <col min="37" max="38" width="5.7109375" style="2" customWidth="1"/>
    <col min="39" max="39" width="6.42578125" style="2" customWidth="1"/>
  </cols>
  <sheetData>
    <row r="1" spans="1:38" ht="51.75" customHeight="1" x14ac:dyDescent="0.25">
      <c r="D1" s="55" t="s">
        <v>24</v>
      </c>
      <c r="E1" s="55"/>
      <c r="F1" s="18"/>
      <c r="O1" s="353" t="s">
        <v>25</v>
      </c>
      <c r="P1" s="353"/>
      <c r="Q1" s="57"/>
      <c r="R1" s="82"/>
      <c r="S1" s="82"/>
      <c r="T1" s="82"/>
      <c r="Y1" s="55" t="s">
        <v>24</v>
      </c>
      <c r="Z1" s="18"/>
      <c r="AI1" s="353" t="s">
        <v>25</v>
      </c>
      <c r="AJ1" s="353"/>
      <c r="AK1" s="172"/>
      <c r="AL1" s="82"/>
    </row>
    <row r="2" spans="1:38" ht="16.5" thickBot="1" x14ac:dyDescent="0.3">
      <c r="D2" s="55" t="s">
        <v>1</v>
      </c>
      <c r="E2" s="55"/>
      <c r="F2" s="18"/>
      <c r="O2" s="57"/>
      <c r="P2" s="57"/>
      <c r="Q2" s="57"/>
      <c r="R2" s="82"/>
      <c r="S2" s="82"/>
      <c r="T2" s="82"/>
      <c r="Y2" s="55" t="s">
        <v>1</v>
      </c>
      <c r="Z2" s="18"/>
      <c r="AI2" s="172"/>
      <c r="AJ2" s="172"/>
      <c r="AK2" s="172"/>
      <c r="AL2" s="82"/>
    </row>
    <row r="3" spans="1:38" ht="16.5" thickBot="1" x14ac:dyDescent="0.3">
      <c r="D3" s="55" t="s">
        <v>2</v>
      </c>
      <c r="E3" s="55"/>
      <c r="F3" s="18"/>
      <c r="H3" s="341">
        <v>1</v>
      </c>
      <c r="I3" s="342"/>
      <c r="K3" s="158" t="s">
        <v>49</v>
      </c>
      <c r="Y3" s="55" t="s">
        <v>2</v>
      </c>
      <c r="Z3" s="18"/>
      <c r="AB3" s="341">
        <v>3</v>
      </c>
      <c r="AC3" s="342"/>
      <c r="AE3" s="158"/>
    </row>
    <row r="4" spans="1:38" ht="16.5" thickBot="1" x14ac:dyDescent="0.3">
      <c r="B4"/>
      <c r="D4" s="55" t="s">
        <v>3</v>
      </c>
      <c r="E4" s="55"/>
      <c r="F4" s="18"/>
      <c r="H4" s="341" t="s">
        <v>60</v>
      </c>
      <c r="I4" s="342"/>
      <c r="W4"/>
      <c r="Y4" s="55" t="s">
        <v>3</v>
      </c>
      <c r="Z4" s="18"/>
      <c r="AB4" s="341" t="s">
        <v>60</v>
      </c>
      <c r="AC4" s="342"/>
    </row>
    <row r="5" spans="1:38" ht="16.5" thickBot="1" x14ac:dyDescent="0.3">
      <c r="D5" s="55" t="s">
        <v>27</v>
      </c>
      <c r="E5" s="55"/>
      <c r="F5" s="18"/>
      <c r="H5" s="178" t="s">
        <v>51</v>
      </c>
      <c r="I5" s="179"/>
      <c r="Y5" s="55" t="s">
        <v>27</v>
      </c>
      <c r="Z5" s="18"/>
      <c r="AB5" s="341" t="s">
        <v>28</v>
      </c>
      <c r="AC5" s="342"/>
    </row>
    <row r="6" spans="1:38" ht="16.5" thickBot="1" x14ac:dyDescent="0.3">
      <c r="D6" s="55" t="s">
        <v>29</v>
      </c>
      <c r="E6" s="55"/>
      <c r="F6" s="18"/>
      <c r="H6" s="343"/>
      <c r="I6" s="344"/>
      <c r="Y6" s="55" t="s">
        <v>29</v>
      </c>
      <c r="Z6" s="18"/>
      <c r="AB6" s="343"/>
      <c r="AC6" s="344"/>
    </row>
    <row r="7" spans="1:38" ht="29.25" customHeight="1" thickBot="1" x14ac:dyDescent="0.25">
      <c r="B7" s="345"/>
      <c r="C7" s="345"/>
      <c r="X7" s="19"/>
    </row>
    <row r="8" spans="1:38" ht="68.25" customHeight="1" thickBot="1" x14ac:dyDescent="0.25">
      <c r="A8" s="1"/>
      <c r="B8" s="85" t="s">
        <v>30</v>
      </c>
      <c r="C8" s="183" t="s">
        <v>57</v>
      </c>
      <c r="D8" s="358" t="s">
        <v>52</v>
      </c>
      <c r="E8" s="315"/>
      <c r="F8" s="308" t="s">
        <v>7</v>
      </c>
      <c r="G8" s="315"/>
      <c r="H8" s="8" t="s">
        <v>8</v>
      </c>
      <c r="I8" s="308" t="s">
        <v>9</v>
      </c>
      <c r="J8" s="315"/>
      <c r="K8" s="308" t="s">
        <v>10</v>
      </c>
      <c r="L8" s="315"/>
      <c r="M8" s="308" t="s">
        <v>11</v>
      </c>
      <c r="N8" s="315"/>
      <c r="O8" s="7" t="s">
        <v>12</v>
      </c>
      <c r="P8" s="7" t="s">
        <v>41</v>
      </c>
      <c r="Q8" s="308" t="s">
        <v>13</v>
      </c>
      <c r="R8" s="309"/>
      <c r="S8" s="197" t="s">
        <v>61</v>
      </c>
      <c r="T8" s="197" t="s">
        <v>62</v>
      </c>
      <c r="W8" s="85" t="s">
        <v>30</v>
      </c>
      <c r="X8" s="183" t="s">
        <v>57</v>
      </c>
      <c r="Y8" s="76" t="s">
        <v>52</v>
      </c>
      <c r="Z8" s="308" t="s">
        <v>7</v>
      </c>
      <c r="AA8" s="315"/>
      <c r="AB8" s="8" t="s">
        <v>8</v>
      </c>
      <c r="AC8" s="308" t="s">
        <v>9</v>
      </c>
      <c r="AD8" s="315"/>
      <c r="AE8" s="308" t="s">
        <v>10</v>
      </c>
      <c r="AF8" s="315"/>
      <c r="AG8" s="308" t="s">
        <v>11</v>
      </c>
      <c r="AH8" s="315"/>
      <c r="AI8" s="7" t="s">
        <v>12</v>
      </c>
      <c r="AJ8" s="7" t="s">
        <v>41</v>
      </c>
      <c r="AK8" s="308" t="s">
        <v>13</v>
      </c>
      <c r="AL8" s="309"/>
    </row>
    <row r="9" spans="1:38" x14ac:dyDescent="0.2">
      <c r="A9" s="1"/>
      <c r="B9" s="334"/>
      <c r="C9" s="334"/>
      <c r="D9" s="323" t="s">
        <v>44</v>
      </c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7"/>
      <c r="S9" s="197"/>
      <c r="T9" s="197"/>
      <c r="W9" s="334"/>
      <c r="X9" s="334"/>
      <c r="Y9" s="323" t="s">
        <v>33</v>
      </c>
      <c r="Z9" s="346"/>
      <c r="AA9" s="346"/>
      <c r="AB9" s="346"/>
      <c r="AC9" s="346"/>
      <c r="AD9" s="346"/>
      <c r="AE9" s="346"/>
      <c r="AF9" s="346"/>
      <c r="AG9" s="346"/>
      <c r="AH9" s="346"/>
      <c r="AI9" s="346"/>
      <c r="AJ9" s="346"/>
      <c r="AK9" s="346"/>
      <c r="AL9" s="347"/>
    </row>
    <row r="10" spans="1:38" ht="13.5" thickBot="1" x14ac:dyDescent="0.25">
      <c r="A10" s="1"/>
      <c r="B10" s="335"/>
      <c r="C10" s="335"/>
      <c r="D10" s="329">
        <v>30</v>
      </c>
      <c r="E10" s="351"/>
      <c r="F10" s="351">
        <v>30</v>
      </c>
      <c r="G10" s="351"/>
      <c r="H10" s="188" t="s">
        <v>45</v>
      </c>
      <c r="I10" s="351">
        <v>600</v>
      </c>
      <c r="J10" s="351"/>
      <c r="K10" s="351">
        <v>10</v>
      </c>
      <c r="L10" s="351"/>
      <c r="M10" s="351">
        <v>15</v>
      </c>
      <c r="N10" s="351"/>
      <c r="O10" s="188">
        <v>1</v>
      </c>
      <c r="P10" s="188" t="s">
        <v>46</v>
      </c>
      <c r="Q10" s="351">
        <v>2</v>
      </c>
      <c r="R10" s="352"/>
      <c r="S10" s="198"/>
      <c r="T10" s="198"/>
      <c r="W10" s="335"/>
      <c r="X10" s="335"/>
      <c r="Y10" s="329" t="s">
        <v>34</v>
      </c>
      <c r="Z10" s="351"/>
      <c r="AA10" s="351"/>
      <c r="AB10" s="351"/>
      <c r="AC10" s="351"/>
      <c r="AD10" s="351"/>
      <c r="AE10" s="351"/>
      <c r="AF10" s="351"/>
      <c r="AG10" s="351"/>
      <c r="AH10" s="351"/>
      <c r="AI10" s="351"/>
      <c r="AJ10" s="351"/>
      <c r="AK10" s="351"/>
      <c r="AL10" s="352"/>
    </row>
    <row r="11" spans="1:38" x14ac:dyDescent="0.2">
      <c r="B11" s="141">
        <v>43837</v>
      </c>
      <c r="C11" s="193">
        <v>43851</v>
      </c>
      <c r="D11" s="190" t="s">
        <v>14</v>
      </c>
      <c r="E11" s="202">
        <v>5</v>
      </c>
      <c r="F11" s="189"/>
      <c r="G11" s="202">
        <v>27</v>
      </c>
      <c r="H11" s="203">
        <v>7.4</v>
      </c>
      <c r="I11" s="189"/>
      <c r="J11" s="202">
        <v>3800</v>
      </c>
      <c r="K11" s="189" t="s">
        <v>14</v>
      </c>
      <c r="L11" s="202">
        <v>5</v>
      </c>
      <c r="M11" s="190"/>
      <c r="N11" s="202">
        <v>3.2</v>
      </c>
      <c r="O11" s="203">
        <v>0.25</v>
      </c>
      <c r="P11" s="203">
        <v>0.35</v>
      </c>
      <c r="Q11" s="189" t="s">
        <v>14</v>
      </c>
      <c r="R11" s="204">
        <v>0.5</v>
      </c>
      <c r="S11" s="231"/>
      <c r="T11" s="231"/>
      <c r="W11" s="141">
        <v>43565</v>
      </c>
      <c r="X11" s="142">
        <v>43578</v>
      </c>
      <c r="Y11" s="192">
        <v>5</v>
      </c>
      <c r="Z11" s="153"/>
      <c r="AA11" s="211">
        <v>7</v>
      </c>
      <c r="AB11" s="173">
        <v>8.64</v>
      </c>
      <c r="AC11" s="153"/>
      <c r="AD11" s="211">
        <v>40</v>
      </c>
      <c r="AE11" s="153" t="s">
        <v>14</v>
      </c>
      <c r="AF11" s="211">
        <v>5</v>
      </c>
      <c r="AG11" s="194"/>
      <c r="AH11" s="211">
        <v>1.7</v>
      </c>
      <c r="AI11" s="173">
        <v>0.41</v>
      </c>
      <c r="AJ11" s="173"/>
      <c r="AK11" s="154" t="s">
        <v>14</v>
      </c>
      <c r="AL11" s="212">
        <v>0.5</v>
      </c>
    </row>
    <row r="12" spans="1:38" x14ac:dyDescent="0.2">
      <c r="B12" s="143">
        <v>43873</v>
      </c>
      <c r="C12" s="143">
        <v>43886</v>
      </c>
      <c r="D12" s="171" t="s">
        <v>14</v>
      </c>
      <c r="E12" s="186">
        <v>5</v>
      </c>
      <c r="F12" s="156"/>
      <c r="G12" s="186">
        <v>1</v>
      </c>
      <c r="H12" s="174">
        <v>7.2</v>
      </c>
      <c r="I12" s="156"/>
      <c r="J12" s="186">
        <v>42</v>
      </c>
      <c r="K12" s="156" t="s">
        <v>14</v>
      </c>
      <c r="L12" s="186">
        <v>5</v>
      </c>
      <c r="M12" s="171"/>
      <c r="N12" s="186">
        <v>6.2</v>
      </c>
      <c r="O12" s="174">
        <v>0.38</v>
      </c>
      <c r="P12" s="174">
        <v>0.2</v>
      </c>
      <c r="Q12" s="156" t="s">
        <v>14</v>
      </c>
      <c r="R12" s="206">
        <v>0.5</v>
      </c>
      <c r="S12" s="231"/>
      <c r="T12" s="231"/>
      <c r="W12" s="143">
        <v>43593</v>
      </c>
      <c r="X12" s="144">
        <v>43607</v>
      </c>
      <c r="Y12" s="181">
        <v>8</v>
      </c>
      <c r="Z12" s="156"/>
      <c r="AA12" s="186">
        <v>2</v>
      </c>
      <c r="AB12" s="174">
        <v>7.84</v>
      </c>
      <c r="AC12" s="156" t="s">
        <v>14</v>
      </c>
      <c r="AD12" s="186">
        <v>1</v>
      </c>
      <c r="AE12" s="156" t="s">
        <v>14</v>
      </c>
      <c r="AF12" s="186">
        <v>5</v>
      </c>
      <c r="AG12" s="171"/>
      <c r="AH12" s="186">
        <v>7.8</v>
      </c>
      <c r="AI12" s="174">
        <v>0.26</v>
      </c>
      <c r="AJ12" s="174"/>
      <c r="AK12" s="156"/>
      <c r="AL12" s="206">
        <v>2.8</v>
      </c>
    </row>
    <row r="13" spans="1:38" x14ac:dyDescent="0.2">
      <c r="B13" s="143">
        <v>43901</v>
      </c>
      <c r="C13" s="143">
        <v>43914</v>
      </c>
      <c r="D13" s="151" t="s">
        <v>14</v>
      </c>
      <c r="E13" s="207">
        <v>5</v>
      </c>
      <c r="F13" s="149"/>
      <c r="G13" s="207">
        <v>2</v>
      </c>
      <c r="H13" s="155">
        <v>7.34</v>
      </c>
      <c r="I13" s="149"/>
      <c r="J13" s="207">
        <v>100</v>
      </c>
      <c r="K13" s="150" t="s">
        <v>14</v>
      </c>
      <c r="L13" s="208">
        <v>5</v>
      </c>
      <c r="M13" s="151"/>
      <c r="N13" s="207">
        <v>5.7</v>
      </c>
      <c r="O13" s="155">
        <v>0.56999999999999995</v>
      </c>
      <c r="P13" s="155">
        <v>0.23</v>
      </c>
      <c r="Q13" s="150" t="s">
        <v>14</v>
      </c>
      <c r="R13" s="209">
        <v>0.5</v>
      </c>
      <c r="S13" s="231">
        <v>50</v>
      </c>
      <c r="T13" s="231">
        <v>56</v>
      </c>
      <c r="W13" s="143">
        <v>43620</v>
      </c>
      <c r="X13" s="144">
        <v>43635</v>
      </c>
      <c r="Y13" s="181">
        <v>9</v>
      </c>
      <c r="Z13" s="156"/>
      <c r="AA13" s="186">
        <v>3</v>
      </c>
      <c r="AB13" s="174">
        <v>7.66</v>
      </c>
      <c r="AC13" s="156"/>
      <c r="AD13" s="186">
        <v>15</v>
      </c>
      <c r="AE13" s="156" t="s">
        <v>14</v>
      </c>
      <c r="AF13" s="186">
        <v>5</v>
      </c>
      <c r="AG13" s="171"/>
      <c r="AH13" s="186">
        <v>8.8000000000000007</v>
      </c>
      <c r="AI13" s="174">
        <v>0.69</v>
      </c>
      <c r="AJ13" s="174"/>
      <c r="AK13" s="156"/>
      <c r="AL13" s="206">
        <v>3.2</v>
      </c>
    </row>
    <row r="14" spans="1:38" x14ac:dyDescent="0.2">
      <c r="B14" s="141"/>
      <c r="C14" s="141"/>
      <c r="D14" s="151"/>
      <c r="E14" s="207"/>
      <c r="F14" s="149"/>
      <c r="G14" s="207"/>
      <c r="H14" s="155"/>
      <c r="I14" s="149"/>
      <c r="J14" s="207"/>
      <c r="K14" s="150"/>
      <c r="L14" s="208"/>
      <c r="M14" s="151"/>
      <c r="N14" s="207"/>
      <c r="O14" s="155"/>
      <c r="P14" s="155"/>
      <c r="Q14" s="149"/>
      <c r="R14" s="210"/>
      <c r="S14" s="231"/>
      <c r="T14" s="231"/>
      <c r="W14" s="141">
        <v>43655</v>
      </c>
      <c r="X14" s="142">
        <v>43668</v>
      </c>
      <c r="Y14" s="180">
        <v>6</v>
      </c>
      <c r="Z14" s="149"/>
      <c r="AA14" s="207">
        <v>4</v>
      </c>
      <c r="AB14" s="155">
        <v>7.72</v>
      </c>
      <c r="AC14" s="149"/>
      <c r="AD14" s="207">
        <v>4</v>
      </c>
      <c r="AE14" s="150" t="s">
        <v>14</v>
      </c>
      <c r="AF14" s="208">
        <v>5</v>
      </c>
      <c r="AG14" s="151"/>
      <c r="AH14" s="207">
        <v>7.1</v>
      </c>
      <c r="AI14" s="155">
        <v>0.2</v>
      </c>
      <c r="AJ14" s="155"/>
      <c r="AK14" s="149"/>
      <c r="AL14" s="210">
        <v>2.1</v>
      </c>
    </row>
    <row r="15" spans="1:38" x14ac:dyDescent="0.2">
      <c r="B15" s="141"/>
      <c r="C15" s="141"/>
      <c r="D15" s="194"/>
      <c r="E15" s="211"/>
      <c r="F15" s="153"/>
      <c r="G15" s="211"/>
      <c r="H15" s="173"/>
      <c r="I15" s="153"/>
      <c r="J15" s="211"/>
      <c r="K15" s="153"/>
      <c r="L15" s="211"/>
      <c r="M15" s="194"/>
      <c r="N15" s="211"/>
      <c r="O15" s="173"/>
      <c r="P15" s="173"/>
      <c r="Q15" s="154"/>
      <c r="R15" s="212"/>
      <c r="S15" s="231"/>
      <c r="T15" s="231"/>
      <c r="W15" s="141">
        <v>43691</v>
      </c>
      <c r="X15" s="142">
        <v>43704</v>
      </c>
      <c r="Y15" s="192">
        <v>5</v>
      </c>
      <c r="Z15" s="153"/>
      <c r="AA15" s="211">
        <v>11</v>
      </c>
      <c r="AB15" s="173">
        <v>9.64</v>
      </c>
      <c r="AC15" s="153" t="s">
        <v>14</v>
      </c>
      <c r="AD15" s="211">
        <v>1</v>
      </c>
      <c r="AE15" s="153" t="s">
        <v>14</v>
      </c>
      <c r="AF15" s="211">
        <v>5</v>
      </c>
      <c r="AG15" s="194"/>
      <c r="AH15" s="211">
        <v>9.1</v>
      </c>
      <c r="AI15" s="173">
        <v>0.2</v>
      </c>
      <c r="AJ15" s="173"/>
      <c r="AK15" s="154" t="s">
        <v>14</v>
      </c>
      <c r="AL15" s="212">
        <v>0.5</v>
      </c>
    </row>
    <row r="16" spans="1:38" x14ac:dyDescent="0.2">
      <c r="B16" s="139"/>
      <c r="C16" s="139"/>
      <c r="D16" s="171"/>
      <c r="E16" s="186"/>
      <c r="F16" s="156"/>
      <c r="G16" s="186"/>
      <c r="H16" s="174"/>
      <c r="I16" s="156"/>
      <c r="J16" s="186"/>
      <c r="K16" s="156"/>
      <c r="L16" s="186"/>
      <c r="M16" s="171"/>
      <c r="N16" s="186"/>
      <c r="O16" s="174"/>
      <c r="P16" s="174"/>
      <c r="Q16" s="156"/>
      <c r="R16" s="206"/>
      <c r="S16" s="231"/>
      <c r="T16" s="231"/>
      <c r="W16" s="139">
        <v>43727</v>
      </c>
      <c r="X16" s="140">
        <v>43739</v>
      </c>
      <c r="Y16" s="181">
        <v>5</v>
      </c>
      <c r="Z16" s="156"/>
      <c r="AA16" s="186">
        <v>6</v>
      </c>
      <c r="AB16" s="174">
        <v>8.75</v>
      </c>
      <c r="AC16" s="156"/>
      <c r="AD16" s="186">
        <v>15</v>
      </c>
      <c r="AE16" s="156" t="s">
        <v>14</v>
      </c>
      <c r="AF16" s="186">
        <v>5</v>
      </c>
      <c r="AG16" s="171"/>
      <c r="AH16" s="186">
        <v>3.2</v>
      </c>
      <c r="AI16" s="174">
        <v>0.23</v>
      </c>
      <c r="AJ16" s="174"/>
      <c r="AK16" s="156" t="s">
        <v>14</v>
      </c>
      <c r="AL16" s="206">
        <v>0.5</v>
      </c>
    </row>
    <row r="17" spans="2:38" x14ac:dyDescent="0.2">
      <c r="B17" s="143"/>
      <c r="C17" s="143"/>
      <c r="D17" s="171"/>
      <c r="E17" s="186"/>
      <c r="F17" s="156"/>
      <c r="G17" s="186"/>
      <c r="H17" s="163"/>
      <c r="I17" s="156"/>
      <c r="J17" s="186"/>
      <c r="K17" s="156"/>
      <c r="L17" s="186"/>
      <c r="M17" s="171"/>
      <c r="N17" s="186"/>
      <c r="O17" s="174"/>
      <c r="P17" s="174"/>
      <c r="Q17" s="156"/>
      <c r="R17" s="206"/>
      <c r="S17" s="231"/>
      <c r="T17" s="231"/>
      <c r="W17" s="143">
        <v>43755</v>
      </c>
      <c r="X17" s="144">
        <v>43768</v>
      </c>
      <c r="Y17" s="181">
        <v>5</v>
      </c>
      <c r="Z17" s="156"/>
      <c r="AA17" s="186">
        <v>5</v>
      </c>
      <c r="AB17" s="174">
        <v>8.89</v>
      </c>
      <c r="AC17" s="156"/>
      <c r="AD17" s="186">
        <v>6</v>
      </c>
      <c r="AE17" s="156" t="s">
        <v>14</v>
      </c>
      <c r="AF17" s="186">
        <v>5</v>
      </c>
      <c r="AG17" s="171"/>
      <c r="AH17" s="186">
        <v>6.3</v>
      </c>
      <c r="AI17" s="174">
        <v>0.26</v>
      </c>
      <c r="AJ17" s="174"/>
      <c r="AK17" s="156" t="s">
        <v>14</v>
      </c>
      <c r="AL17" s="206">
        <v>0.5</v>
      </c>
    </row>
    <row r="18" spans="2:38" x14ac:dyDescent="0.2">
      <c r="B18" s="145"/>
      <c r="C18" s="145"/>
      <c r="D18" s="215"/>
      <c r="E18" s="214"/>
      <c r="F18" s="159"/>
      <c r="G18" s="214"/>
      <c r="H18" s="175"/>
      <c r="I18" s="159"/>
      <c r="J18" s="214"/>
      <c r="K18" s="159"/>
      <c r="L18" s="214"/>
      <c r="M18" s="215"/>
      <c r="N18" s="214"/>
      <c r="O18" s="175"/>
      <c r="P18" s="175"/>
      <c r="Q18" s="159"/>
      <c r="R18" s="216"/>
      <c r="S18" s="231"/>
      <c r="T18" s="231"/>
      <c r="W18" s="145">
        <v>43788</v>
      </c>
      <c r="X18" s="146">
        <v>43804</v>
      </c>
      <c r="Y18" s="213">
        <v>6</v>
      </c>
      <c r="Z18" s="159"/>
      <c r="AA18" s="214">
        <v>7</v>
      </c>
      <c r="AB18" s="175">
        <v>8.24</v>
      </c>
      <c r="AC18" s="159"/>
      <c r="AD18" s="214">
        <v>47</v>
      </c>
      <c r="AE18" s="159" t="s">
        <v>14</v>
      </c>
      <c r="AF18" s="214">
        <v>5</v>
      </c>
      <c r="AG18" s="215"/>
      <c r="AH18" s="214">
        <v>7</v>
      </c>
      <c r="AI18" s="175">
        <v>0.21</v>
      </c>
      <c r="AJ18" s="175"/>
      <c r="AK18" s="159" t="s">
        <v>14</v>
      </c>
      <c r="AL18" s="216">
        <v>0.5</v>
      </c>
    </row>
    <row r="19" spans="2:38" x14ac:dyDescent="0.2">
      <c r="B19" s="143"/>
      <c r="C19" s="143"/>
      <c r="D19" s="274"/>
      <c r="E19" s="218"/>
      <c r="F19" s="161"/>
      <c r="G19" s="218"/>
      <c r="H19" s="162"/>
      <c r="I19" s="161"/>
      <c r="J19" s="218"/>
      <c r="K19" s="157"/>
      <c r="L19" s="218"/>
      <c r="M19" s="161"/>
      <c r="N19" s="218"/>
      <c r="O19" s="182"/>
      <c r="P19" s="182"/>
      <c r="Q19" s="157"/>
      <c r="R19" s="206"/>
      <c r="S19" s="231"/>
      <c r="T19" s="231"/>
      <c r="W19" s="143">
        <v>43810</v>
      </c>
      <c r="X19" s="143">
        <v>43822</v>
      </c>
      <c r="Y19" s="217">
        <v>5</v>
      </c>
      <c r="Z19" s="161"/>
      <c r="AA19" s="218">
        <v>6</v>
      </c>
      <c r="AB19" s="182">
        <v>7.76</v>
      </c>
      <c r="AC19" s="157"/>
      <c r="AD19" s="218">
        <v>14</v>
      </c>
      <c r="AE19" s="157" t="s">
        <v>14</v>
      </c>
      <c r="AF19" s="218">
        <v>5</v>
      </c>
      <c r="AG19" s="161"/>
      <c r="AH19" s="218">
        <v>5.2</v>
      </c>
      <c r="AI19" s="182">
        <v>0.66</v>
      </c>
      <c r="AJ19" s="182"/>
      <c r="AK19" s="157" t="s">
        <v>14</v>
      </c>
      <c r="AL19" s="206">
        <v>0.5</v>
      </c>
    </row>
    <row r="20" spans="2:38" x14ac:dyDescent="0.2">
      <c r="B20" s="139"/>
      <c r="C20" s="139"/>
      <c r="D20" s="275"/>
      <c r="E20" s="220"/>
      <c r="F20" s="184"/>
      <c r="G20" s="220"/>
      <c r="H20" s="164"/>
      <c r="I20" s="184"/>
      <c r="J20" s="220"/>
      <c r="K20" s="160"/>
      <c r="L20" s="220"/>
      <c r="M20" s="184"/>
      <c r="N20" s="220"/>
      <c r="O20" s="185"/>
      <c r="P20" s="185"/>
      <c r="Q20" s="160"/>
      <c r="R20" s="221"/>
      <c r="S20" s="231"/>
      <c r="T20" s="231"/>
      <c r="W20" s="355" t="s">
        <v>63</v>
      </c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6"/>
      <c r="AJ20" s="356"/>
      <c r="AK20" s="356"/>
      <c r="AL20" s="357"/>
    </row>
    <row r="21" spans="2:38" x14ac:dyDescent="0.2">
      <c r="B21" s="143"/>
      <c r="C21" s="143"/>
      <c r="D21" s="274"/>
      <c r="E21" s="218"/>
      <c r="F21" s="161"/>
      <c r="G21" s="218"/>
      <c r="H21" s="182"/>
      <c r="I21" s="161"/>
      <c r="J21" s="218"/>
      <c r="K21" s="157"/>
      <c r="L21" s="218"/>
      <c r="M21" s="161"/>
      <c r="N21" s="218"/>
      <c r="O21" s="162"/>
      <c r="P21" s="182"/>
      <c r="Q21" s="157"/>
      <c r="R21" s="206"/>
      <c r="S21" s="231"/>
      <c r="T21" s="231"/>
      <c r="W21" s="143"/>
      <c r="X21" s="143"/>
      <c r="Y21" s="222"/>
      <c r="Z21" s="161"/>
      <c r="AA21" s="218"/>
      <c r="AB21" s="182"/>
      <c r="AC21" s="161"/>
      <c r="AD21" s="218"/>
      <c r="AE21" s="157"/>
      <c r="AF21" s="218"/>
      <c r="AG21" s="161"/>
      <c r="AH21" s="218"/>
      <c r="AI21" s="182"/>
      <c r="AJ21" s="182"/>
      <c r="AK21" s="157"/>
      <c r="AL21" s="206"/>
    </row>
    <row r="22" spans="2:38" x14ac:dyDescent="0.2">
      <c r="B22" s="143"/>
      <c r="C22" s="143"/>
      <c r="D22" s="274"/>
      <c r="E22" s="218"/>
      <c r="F22" s="161"/>
      <c r="G22" s="218"/>
      <c r="H22" s="182"/>
      <c r="I22" s="161"/>
      <c r="J22" s="218"/>
      <c r="K22" s="157"/>
      <c r="L22" s="218"/>
      <c r="M22" s="161"/>
      <c r="N22" s="218"/>
      <c r="O22" s="162"/>
      <c r="P22" s="182"/>
      <c r="Q22" s="157"/>
      <c r="R22" s="206"/>
      <c r="S22" s="231"/>
      <c r="T22" s="231"/>
      <c r="W22" s="143"/>
      <c r="X22" s="143"/>
      <c r="Y22" s="222"/>
      <c r="Z22" s="161"/>
      <c r="AA22" s="218"/>
      <c r="AB22" s="182"/>
      <c r="AC22" s="157"/>
      <c r="AD22" s="218"/>
      <c r="AE22" s="157"/>
      <c r="AF22" s="218"/>
      <c r="AG22" s="161"/>
      <c r="AH22" s="218"/>
      <c r="AI22" s="182"/>
      <c r="AJ22" s="182"/>
      <c r="AK22" s="157"/>
      <c r="AL22" s="206"/>
    </row>
    <row r="23" spans="2:38" x14ac:dyDescent="0.2">
      <c r="B23" s="141"/>
      <c r="C23" s="141"/>
      <c r="D23" s="194"/>
      <c r="E23" s="211"/>
      <c r="F23" s="153"/>
      <c r="G23" s="211"/>
      <c r="H23" s="173"/>
      <c r="I23" s="153"/>
      <c r="J23" s="211"/>
      <c r="K23" s="153"/>
      <c r="L23" s="211"/>
      <c r="M23" s="194"/>
      <c r="N23" s="211"/>
      <c r="O23" s="173"/>
      <c r="P23" s="173"/>
      <c r="Q23" s="154"/>
      <c r="R23" s="212"/>
      <c r="S23" s="231"/>
      <c r="T23" s="231"/>
      <c r="W23" s="141"/>
      <c r="X23" s="142"/>
      <c r="Y23" s="192"/>
      <c r="Z23" s="153"/>
      <c r="AA23" s="211"/>
      <c r="AB23" s="173"/>
      <c r="AC23" s="153"/>
      <c r="AD23" s="211"/>
      <c r="AE23" s="153"/>
      <c r="AF23" s="211"/>
      <c r="AG23" s="194"/>
      <c r="AH23" s="211"/>
      <c r="AI23" s="173"/>
      <c r="AJ23" s="173"/>
      <c r="AK23" s="154"/>
      <c r="AL23" s="212"/>
    </row>
    <row r="24" spans="2:38" x14ac:dyDescent="0.2">
      <c r="B24" s="143"/>
      <c r="C24" s="143"/>
      <c r="D24" s="171"/>
      <c r="E24" s="186"/>
      <c r="F24" s="156"/>
      <c r="G24" s="186"/>
      <c r="H24" s="174"/>
      <c r="I24" s="156"/>
      <c r="J24" s="186"/>
      <c r="K24" s="156"/>
      <c r="L24" s="186"/>
      <c r="M24" s="171"/>
      <c r="N24" s="186"/>
      <c r="O24" s="174"/>
      <c r="P24" s="174"/>
      <c r="Q24" s="156"/>
      <c r="R24" s="206"/>
      <c r="S24" s="231"/>
      <c r="T24" s="231"/>
      <c r="W24" s="143"/>
      <c r="X24" s="144"/>
      <c r="Y24" s="181"/>
      <c r="Z24" s="156"/>
      <c r="AA24" s="186"/>
      <c r="AB24" s="174"/>
      <c r="AC24" s="156"/>
      <c r="AD24" s="186"/>
      <c r="AE24" s="156"/>
      <c r="AF24" s="186"/>
      <c r="AG24" s="171"/>
      <c r="AH24" s="186"/>
      <c r="AI24" s="174"/>
      <c r="AJ24" s="174"/>
      <c r="AK24" s="156"/>
      <c r="AL24" s="206"/>
    </row>
    <row r="25" spans="2:38" ht="13.5" thickBot="1" x14ac:dyDescent="0.25">
      <c r="B25" s="166"/>
      <c r="C25" s="166"/>
      <c r="D25" s="276"/>
      <c r="E25" s="223"/>
      <c r="F25" s="169"/>
      <c r="G25" s="223"/>
      <c r="H25" s="170"/>
      <c r="I25" s="169"/>
      <c r="J25" s="223"/>
      <c r="K25" s="168"/>
      <c r="L25" s="223"/>
      <c r="M25" s="169"/>
      <c r="N25" s="223"/>
      <c r="O25" s="170"/>
      <c r="P25" s="170"/>
      <c r="Q25" s="168"/>
      <c r="R25" s="224"/>
      <c r="S25" s="231"/>
      <c r="T25" s="231"/>
      <c r="W25" s="166"/>
      <c r="X25" s="166"/>
      <c r="Y25" s="167"/>
      <c r="Z25" s="169"/>
      <c r="AA25" s="223"/>
      <c r="AB25" s="170"/>
      <c r="AC25" s="169"/>
      <c r="AD25" s="223"/>
      <c r="AE25" s="168"/>
      <c r="AF25" s="223"/>
      <c r="AG25" s="169"/>
      <c r="AH25" s="223"/>
      <c r="AI25" s="170"/>
      <c r="AJ25" s="170"/>
      <c r="AK25" s="168"/>
      <c r="AL25" s="224"/>
    </row>
    <row r="26" spans="2:38" x14ac:dyDescent="0.2">
      <c r="F26" s="2"/>
      <c r="I26" s="158"/>
      <c r="Z26" s="2"/>
    </row>
    <row r="28" spans="2:38" ht="13.5" thickBot="1" x14ac:dyDescent="0.25">
      <c r="B28" s="225"/>
      <c r="C28" s="225"/>
      <c r="D28" s="225"/>
      <c r="E28" s="225"/>
      <c r="F28" s="319"/>
      <c r="G28" s="319"/>
      <c r="H28" s="225"/>
      <c r="I28" s="319"/>
      <c r="J28" s="319"/>
      <c r="K28" s="319"/>
      <c r="L28" s="319"/>
      <c r="M28" s="319"/>
      <c r="N28" s="319"/>
      <c r="O28" s="225"/>
      <c r="P28" s="225"/>
      <c r="Q28" s="319"/>
      <c r="R28" s="319"/>
      <c r="S28" s="225"/>
      <c r="T28" s="225"/>
      <c r="W28" s="225"/>
      <c r="X28" s="225"/>
      <c r="Y28" s="225"/>
      <c r="Z28" s="319"/>
      <c r="AA28" s="319"/>
      <c r="AB28" s="225"/>
      <c r="AC28" s="319"/>
      <c r="AD28" s="319"/>
      <c r="AE28" s="319"/>
      <c r="AF28" s="319"/>
      <c r="AG28" s="319"/>
      <c r="AH28" s="319"/>
      <c r="AI28" s="225"/>
      <c r="AJ28" s="225"/>
      <c r="AK28" s="319"/>
      <c r="AL28" s="319"/>
    </row>
    <row r="29" spans="2:38" x14ac:dyDescent="0.2">
      <c r="B29" s="336" t="s">
        <v>15</v>
      </c>
      <c r="C29" s="337"/>
      <c r="D29" s="310">
        <f>COUNT(E11:E25)</f>
        <v>3</v>
      </c>
      <c r="E29" s="316"/>
      <c r="F29" s="310">
        <f>COUNT(G11:G25)</f>
        <v>3</v>
      </c>
      <c r="G29" s="316">
        <f>COUNT(G11:G25)</f>
        <v>3</v>
      </c>
      <c r="H29" s="41">
        <f>COUNT(H11:H25)</f>
        <v>3</v>
      </c>
      <c r="I29" s="310">
        <f>COUNT(J11:J25)</f>
        <v>3</v>
      </c>
      <c r="J29" s="316"/>
      <c r="K29" s="310">
        <f>COUNT(L11:L25)</f>
        <v>3</v>
      </c>
      <c r="L29" s="316"/>
      <c r="M29" s="310">
        <f>COUNT(N11:N25)</f>
        <v>3</v>
      </c>
      <c r="N29" s="316"/>
      <c r="O29" s="41">
        <f>COUNT(O11:O25)</f>
        <v>3</v>
      </c>
      <c r="P29" s="41">
        <f>COUNT(P11:P25)</f>
        <v>3</v>
      </c>
      <c r="Q29" s="310">
        <f>COUNT(R11:R25)</f>
        <v>3</v>
      </c>
      <c r="R29" s="316"/>
      <c r="W29" s="336" t="s">
        <v>15</v>
      </c>
      <c r="X29" s="337"/>
      <c r="Y29" s="41">
        <f>COUNT(Y11:Y25)</f>
        <v>9</v>
      </c>
      <c r="Z29" s="310">
        <f>COUNT(AA11:AA25)</f>
        <v>9</v>
      </c>
      <c r="AA29" s="316">
        <f>COUNT(AA11:AA25)</f>
        <v>9</v>
      </c>
      <c r="AB29" s="41">
        <f>COUNT(AB11:AB25)</f>
        <v>9</v>
      </c>
      <c r="AC29" s="310">
        <f>COUNT(AD11:AD25)</f>
        <v>9</v>
      </c>
      <c r="AD29" s="316"/>
      <c r="AE29" s="310">
        <f>COUNT(AF11:AF25)</f>
        <v>9</v>
      </c>
      <c r="AF29" s="316"/>
      <c r="AG29" s="310">
        <f>COUNT(AH11:AH25)</f>
        <v>9</v>
      </c>
      <c r="AH29" s="316"/>
      <c r="AI29" s="41">
        <f>COUNT(AI11:AI25)</f>
        <v>9</v>
      </c>
      <c r="AJ29" s="41">
        <f>COUNT(AJ11:AJ22)</f>
        <v>0</v>
      </c>
      <c r="AK29" s="310">
        <f>COUNT(AL11:AL25)</f>
        <v>9</v>
      </c>
      <c r="AL29" s="316"/>
    </row>
    <row r="30" spans="2:38" x14ac:dyDescent="0.2">
      <c r="B30" s="86"/>
      <c r="C30" s="87"/>
      <c r="D30" s="302"/>
      <c r="E30" s="304"/>
      <c r="F30" s="33"/>
      <c r="G30" s="34"/>
      <c r="H30" s="35"/>
      <c r="I30" s="302"/>
      <c r="J30" s="304"/>
      <c r="K30" s="302"/>
      <c r="L30" s="304"/>
      <c r="M30" s="302"/>
      <c r="N30" s="304"/>
      <c r="O30" s="35"/>
      <c r="P30" s="35"/>
      <c r="Q30" s="302"/>
      <c r="R30" s="303"/>
      <c r="S30" s="199"/>
      <c r="T30" s="199"/>
      <c r="W30" s="86"/>
      <c r="X30" s="87"/>
      <c r="Y30" s="32"/>
      <c r="Z30" s="33"/>
      <c r="AA30" s="34"/>
      <c r="AB30" s="35"/>
      <c r="AC30" s="302"/>
      <c r="AD30" s="304"/>
      <c r="AE30" s="302"/>
      <c r="AF30" s="304"/>
      <c r="AG30" s="302"/>
      <c r="AH30" s="304"/>
      <c r="AI30" s="35"/>
      <c r="AJ30" s="35"/>
      <c r="AK30" s="302"/>
      <c r="AL30" s="303"/>
    </row>
    <row r="31" spans="2:38" x14ac:dyDescent="0.2">
      <c r="B31" s="327" t="s">
        <v>16</v>
      </c>
      <c r="C31" s="328"/>
      <c r="D31" s="225" t="s">
        <v>14</v>
      </c>
      <c r="E31" s="37">
        <f>MIN(E11:E25)</f>
        <v>5</v>
      </c>
      <c r="F31" s="225"/>
      <c r="G31" s="37">
        <f>MIN(G11:G25)</f>
        <v>1</v>
      </c>
      <c r="H31" s="38">
        <f>MIN(H11:H25)</f>
        <v>7.2</v>
      </c>
      <c r="I31" s="312">
        <f>MIN(J11:J25)</f>
        <v>42</v>
      </c>
      <c r="J31" s="317"/>
      <c r="K31" s="225" t="s">
        <v>14</v>
      </c>
      <c r="L31" s="37">
        <f>MIN(L11:L25)</f>
        <v>5</v>
      </c>
      <c r="M31" s="37" t="s">
        <v>14</v>
      </c>
      <c r="N31" s="38">
        <f>MIN(N11:N25)</f>
        <v>3.2</v>
      </c>
      <c r="O31" s="38">
        <f>MIN(O11:O25)</f>
        <v>0.25</v>
      </c>
      <c r="P31" s="38">
        <f>MIN(P11:P22)</f>
        <v>0.2</v>
      </c>
      <c r="Q31" s="225" t="s">
        <v>14</v>
      </c>
      <c r="R31" s="49">
        <f>MIN(R11:R25)</f>
        <v>0.5</v>
      </c>
      <c r="S31" s="200"/>
      <c r="T31" s="200"/>
      <c r="W31" s="327" t="s">
        <v>16</v>
      </c>
      <c r="X31" s="328"/>
      <c r="Y31" s="36">
        <f>MIN(Y11:Y25)</f>
        <v>5</v>
      </c>
      <c r="Z31" s="225"/>
      <c r="AA31" s="37">
        <f>MIN(AA11:AA25)</f>
        <v>2</v>
      </c>
      <c r="AB31" s="38">
        <f>MIN(AB11:AB25)</f>
        <v>7.66</v>
      </c>
      <c r="AC31" s="312">
        <f>MIN(AD11:AD25)</f>
        <v>1</v>
      </c>
      <c r="AD31" s="317"/>
      <c r="AE31" s="225" t="s">
        <v>14</v>
      </c>
      <c r="AF31" s="37">
        <f>MIN(AF11:AF25)</f>
        <v>5</v>
      </c>
      <c r="AG31" s="37" t="s">
        <v>14</v>
      </c>
      <c r="AH31" s="38">
        <f>MIN(AH11:AH25)</f>
        <v>1.7</v>
      </c>
      <c r="AI31" s="38">
        <f>MIN(AI11:AI25)</f>
        <v>0.2</v>
      </c>
      <c r="AJ31" s="38">
        <f>MIN(AJ11:AJ22)</f>
        <v>0</v>
      </c>
      <c r="AK31" s="225" t="s">
        <v>14</v>
      </c>
      <c r="AL31" s="49">
        <f>MIN(AL11:AL25)</f>
        <v>0.5</v>
      </c>
    </row>
    <row r="32" spans="2:38" x14ac:dyDescent="0.2">
      <c r="B32" s="86"/>
      <c r="C32" s="87"/>
      <c r="D32" s="302"/>
      <c r="E32" s="304"/>
      <c r="F32" s="33"/>
      <c r="G32" s="34"/>
      <c r="H32" s="35"/>
      <c r="I32" s="302"/>
      <c r="J32" s="304"/>
      <c r="K32" s="302"/>
      <c r="L32" s="304"/>
      <c r="M32" s="302"/>
      <c r="N32" s="304"/>
      <c r="O32" s="35"/>
      <c r="P32" s="35"/>
      <c r="Q32" s="302"/>
      <c r="R32" s="303"/>
      <c r="S32" s="199"/>
      <c r="T32" s="199"/>
      <c r="W32" s="86"/>
      <c r="X32" s="87"/>
      <c r="Y32" s="32"/>
      <c r="Z32" s="33"/>
      <c r="AA32" s="34"/>
      <c r="AB32" s="35"/>
      <c r="AC32" s="302"/>
      <c r="AD32" s="304"/>
      <c r="AE32" s="302"/>
      <c r="AF32" s="304"/>
      <c r="AG32" s="302"/>
      <c r="AH32" s="304"/>
      <c r="AI32" s="35"/>
      <c r="AJ32" s="35"/>
      <c r="AK32" s="302"/>
      <c r="AL32" s="303"/>
    </row>
    <row r="33" spans="2:39" x14ac:dyDescent="0.2">
      <c r="B33" s="327" t="s">
        <v>17</v>
      </c>
      <c r="C33" s="328"/>
      <c r="D33" s="306">
        <f>SUM(E11:E25)/D29</f>
        <v>5</v>
      </c>
      <c r="E33" s="307">
        <f>SUM(E11:E28)/9</f>
        <v>1.6666666666666667</v>
      </c>
      <c r="F33" s="306">
        <f>SUM(G11:G25)/F29</f>
        <v>10</v>
      </c>
      <c r="G33" s="307"/>
      <c r="H33" s="227">
        <f>SUM(H11:H25)/H29</f>
        <v>7.3133333333333335</v>
      </c>
      <c r="I33" s="306">
        <f>SUM(J11:J25)/I29</f>
        <v>1314</v>
      </c>
      <c r="J33" s="307"/>
      <c r="K33" s="306">
        <f>SUM(L11:L25)/K29</f>
        <v>5</v>
      </c>
      <c r="L33" s="307">
        <f>SUM(L11:L28)/9</f>
        <v>1.6666666666666667</v>
      </c>
      <c r="M33" s="306">
        <f>SUM(N11:N25)/M29</f>
        <v>5.0333333333333341</v>
      </c>
      <c r="N33" s="307"/>
      <c r="O33" s="227">
        <f>SUM(O11:O25)/O29</f>
        <v>0.39999999999999997</v>
      </c>
      <c r="P33" s="227">
        <f>SUM(P11:P22)/P29</f>
        <v>0.26</v>
      </c>
      <c r="Q33" s="306">
        <f>SUM(R11:R25)/Q29</f>
        <v>0.5</v>
      </c>
      <c r="R33" s="314"/>
      <c r="S33" s="277"/>
      <c r="T33" s="277"/>
      <c r="W33" s="327" t="s">
        <v>17</v>
      </c>
      <c r="X33" s="328"/>
      <c r="Y33" s="226">
        <f>SUM(Y11:Y25)/Y29</f>
        <v>6</v>
      </c>
      <c r="Z33" s="306">
        <f>SUM(AA11:AA25)/Z29</f>
        <v>5.666666666666667</v>
      </c>
      <c r="AA33" s="307"/>
      <c r="AB33" s="227">
        <f>SUM(AB11:AB25)/AB29</f>
        <v>8.3488888888888884</v>
      </c>
      <c r="AC33" s="306">
        <f>SUM(AD11:AD25)/AC29</f>
        <v>15.888888888888889</v>
      </c>
      <c r="AD33" s="307"/>
      <c r="AE33" s="306">
        <f>SUM(AF11:AF25)/AE29</f>
        <v>5</v>
      </c>
      <c r="AF33" s="307">
        <f>SUM(AF11:AF28)/9</f>
        <v>5</v>
      </c>
      <c r="AG33" s="306">
        <f>SUM(AH11:AH25)/AG29</f>
        <v>6.2444444444444445</v>
      </c>
      <c r="AH33" s="307"/>
      <c r="AI33" s="227">
        <f>SUM(AI11:AI25)/AI29</f>
        <v>0.34666666666666668</v>
      </c>
      <c r="AJ33" s="227" t="e">
        <f>SUM(AJ11:AJ22)/AJ29</f>
        <v>#DIV/0!</v>
      </c>
      <c r="AK33" s="306">
        <f>SUM(AL11:AL25)/AK29</f>
        <v>1.2333333333333334</v>
      </c>
      <c r="AL33" s="314"/>
    </row>
    <row r="34" spans="2:39" x14ac:dyDescent="0.2">
      <c r="B34" s="86"/>
      <c r="C34" s="87"/>
      <c r="D34" s="302"/>
      <c r="E34" s="304"/>
      <c r="F34" s="302"/>
      <c r="G34" s="304"/>
      <c r="H34" s="35"/>
      <c r="I34" s="302"/>
      <c r="J34" s="304"/>
      <c r="K34" s="302"/>
      <c r="L34" s="304"/>
      <c r="M34" s="302"/>
      <c r="N34" s="304"/>
      <c r="O34" s="35"/>
      <c r="P34" s="35"/>
      <c r="Q34" s="302"/>
      <c r="R34" s="303"/>
      <c r="S34" s="199"/>
      <c r="T34" s="199"/>
      <c r="W34" s="86"/>
      <c r="X34" s="87"/>
      <c r="Y34" s="32"/>
      <c r="Z34" s="302"/>
      <c r="AA34" s="304"/>
      <c r="AB34" s="35"/>
      <c r="AC34" s="302"/>
      <c r="AD34" s="304"/>
      <c r="AE34" s="302"/>
      <c r="AF34" s="304"/>
      <c r="AG34" s="302"/>
      <c r="AH34" s="304"/>
      <c r="AI34" s="35"/>
      <c r="AJ34" s="35"/>
      <c r="AK34" s="302"/>
      <c r="AL34" s="303"/>
    </row>
    <row r="35" spans="2:39" ht="13.5" thickBot="1" x14ac:dyDescent="0.25">
      <c r="B35" s="332" t="s">
        <v>18</v>
      </c>
      <c r="C35" s="333"/>
      <c r="D35" s="300">
        <f>MAX(E11:E25)</f>
        <v>5</v>
      </c>
      <c r="E35" s="305"/>
      <c r="F35" s="300">
        <f>MAX(G11:G25)</f>
        <v>27</v>
      </c>
      <c r="G35" s="305"/>
      <c r="H35" s="40">
        <f>MAX(H11:H25)</f>
        <v>7.4</v>
      </c>
      <c r="I35" s="300">
        <f>MAX(J11:J25)</f>
        <v>3800</v>
      </c>
      <c r="J35" s="305"/>
      <c r="K35" s="300">
        <f>MAX(L11:L25)</f>
        <v>5</v>
      </c>
      <c r="L35" s="305"/>
      <c r="M35" s="300">
        <f>MAX(N11:N25)</f>
        <v>6.2</v>
      </c>
      <c r="N35" s="305"/>
      <c r="O35" s="40">
        <f>MAX(O11:O25)</f>
        <v>0.56999999999999995</v>
      </c>
      <c r="P35" s="40">
        <f>MAX(P11:P22)</f>
        <v>0.35</v>
      </c>
      <c r="Q35" s="300">
        <f>MAX(R11:R25)</f>
        <v>0.5</v>
      </c>
      <c r="R35" s="301"/>
      <c r="S35" s="200"/>
      <c r="T35" s="200"/>
      <c r="W35" s="332" t="s">
        <v>18</v>
      </c>
      <c r="X35" s="333"/>
      <c r="Y35" s="39">
        <f>MAX(Y11:Y25)</f>
        <v>9</v>
      </c>
      <c r="Z35" s="300">
        <f>MAX(AA11:AA25)</f>
        <v>11</v>
      </c>
      <c r="AA35" s="305"/>
      <c r="AB35" s="40">
        <f>MAX(AB11:AB25)</f>
        <v>9.64</v>
      </c>
      <c r="AC35" s="300">
        <f>MAX(AD11:AD25)</f>
        <v>47</v>
      </c>
      <c r="AD35" s="305"/>
      <c r="AE35" s="300">
        <f>MAX(AF11:AF25)</f>
        <v>5</v>
      </c>
      <c r="AF35" s="305"/>
      <c r="AG35" s="300">
        <f>MAX(AH11:AH25)</f>
        <v>9.1</v>
      </c>
      <c r="AH35" s="305"/>
      <c r="AI35" s="40">
        <f>MAX(AI11:AI25)</f>
        <v>0.69</v>
      </c>
      <c r="AJ35" s="40">
        <f>MAX(AJ11:AJ22)</f>
        <v>0</v>
      </c>
      <c r="AK35" s="300">
        <f>MAX(AL11:AL25)</f>
        <v>3.2</v>
      </c>
      <c r="AL35" s="301"/>
    </row>
    <row r="37" spans="2:39" x14ac:dyDescent="0.2">
      <c r="C37" s="232">
        <v>37095000</v>
      </c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</row>
    <row r="38" spans="2:39" x14ac:dyDescent="0.2">
      <c r="D38" s="326">
        <f>($C$37*D33)/1000000</f>
        <v>185.47499999999999</v>
      </c>
      <c r="E38" s="326"/>
      <c r="F38" s="326">
        <f>($C$37*F33)/1000000</f>
        <v>370.95</v>
      </c>
      <c r="G38" s="326"/>
      <c r="H38" s="2">
        <f>($C$37*H33)/1000000</f>
        <v>271.28809999999999</v>
      </c>
      <c r="I38" s="326">
        <f>($C$37*I33)/1000000</f>
        <v>48742.83</v>
      </c>
      <c r="J38" s="326"/>
      <c r="K38" s="326">
        <f>($C$37*K33)/1000000</f>
        <v>185.47499999999999</v>
      </c>
      <c r="L38" s="326"/>
      <c r="M38" s="326">
        <f>($C$37*M33)/1000000</f>
        <v>186.71150000000003</v>
      </c>
      <c r="N38" s="326"/>
      <c r="O38" s="2">
        <f>($C$37*O33)/1000000</f>
        <v>14.837999999999997</v>
      </c>
      <c r="P38" s="2">
        <f>($C$37*P33)/1000000</f>
        <v>9.6447000000000003</v>
      </c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</row>
    <row r="39" spans="2:39" ht="38.25" customHeight="1" x14ac:dyDescent="0.25">
      <c r="D39" s="55" t="s">
        <v>24</v>
      </c>
      <c r="E39" s="55"/>
      <c r="F39" s="18"/>
      <c r="O39" s="353" t="s">
        <v>25</v>
      </c>
      <c r="P39" s="353"/>
      <c r="Q39" s="57"/>
      <c r="R39" s="82"/>
      <c r="S39" s="82"/>
      <c r="T39" s="82"/>
    </row>
    <row r="40" spans="2:39" ht="16.5" thickBot="1" x14ac:dyDescent="0.3">
      <c r="D40" s="55" t="s">
        <v>1</v>
      </c>
      <c r="E40" s="55"/>
      <c r="F40" s="18"/>
      <c r="O40" s="57"/>
      <c r="P40" s="57"/>
      <c r="Q40" s="57"/>
      <c r="R40" s="82"/>
      <c r="S40" s="82"/>
      <c r="T40" s="82"/>
    </row>
    <row r="41" spans="2:39" ht="16.5" thickBot="1" x14ac:dyDescent="0.3">
      <c r="B41"/>
      <c r="D41" s="55" t="s">
        <v>2</v>
      </c>
      <c r="E41" s="55"/>
      <c r="F41" s="18"/>
      <c r="H41" s="341">
        <v>2</v>
      </c>
      <c r="I41" s="342"/>
    </row>
    <row r="42" spans="2:39" ht="16.5" thickBot="1" x14ac:dyDescent="0.3">
      <c r="D42" s="55" t="s">
        <v>3</v>
      </c>
      <c r="E42" s="55"/>
      <c r="F42" s="18"/>
      <c r="H42" s="341" t="s">
        <v>60</v>
      </c>
      <c r="I42" s="342"/>
    </row>
    <row r="43" spans="2:39" ht="16.5" thickBot="1" x14ac:dyDescent="0.3">
      <c r="D43" s="55" t="s">
        <v>27</v>
      </c>
      <c r="E43" s="55"/>
      <c r="F43" s="18"/>
      <c r="H43" s="341" t="s">
        <v>43</v>
      </c>
      <c r="I43" s="342"/>
      <c r="AM43" s="1"/>
    </row>
    <row r="44" spans="2:39" ht="16.5" thickBot="1" x14ac:dyDescent="0.3">
      <c r="D44" s="55" t="s">
        <v>29</v>
      </c>
      <c r="E44" s="55"/>
      <c r="F44" s="18"/>
      <c r="H44" s="343"/>
      <c r="I44" s="344"/>
      <c r="AM44" s="1"/>
    </row>
    <row r="45" spans="2:39" ht="13.5" thickBot="1" x14ac:dyDescent="0.25">
      <c r="AM45" s="1"/>
    </row>
    <row r="46" spans="2:39" s="1" customFormat="1" ht="65.25" customHeight="1" thickBot="1" x14ac:dyDescent="0.35">
      <c r="B46" s="85" t="s">
        <v>30</v>
      </c>
      <c r="C46" s="183" t="s">
        <v>57</v>
      </c>
      <c r="D46" s="358" t="s">
        <v>32</v>
      </c>
      <c r="E46" s="315"/>
      <c r="F46" s="308" t="s">
        <v>7</v>
      </c>
      <c r="G46" s="315"/>
      <c r="H46" s="8" t="s">
        <v>8</v>
      </c>
      <c r="I46" s="308" t="s">
        <v>9</v>
      </c>
      <c r="J46" s="315"/>
      <c r="K46" s="308" t="s">
        <v>10</v>
      </c>
      <c r="L46" s="315"/>
      <c r="M46" s="308" t="s">
        <v>11</v>
      </c>
      <c r="N46" s="315"/>
      <c r="O46" s="7" t="s">
        <v>12</v>
      </c>
      <c r="P46" s="7" t="s">
        <v>41</v>
      </c>
      <c r="Q46" s="308" t="s">
        <v>13</v>
      </c>
      <c r="R46" s="309"/>
      <c r="S46" s="197" t="s">
        <v>61</v>
      </c>
      <c r="T46" s="197" t="s">
        <v>62</v>
      </c>
      <c r="W46" s="2"/>
      <c r="X46" s="354" t="s">
        <v>64</v>
      </c>
      <c r="Y46" s="354"/>
      <c r="Z46" s="354"/>
      <c r="AA46" s="354"/>
      <c r="AB46" s="354"/>
      <c r="AC46" s="354"/>
      <c r="AD46" s="354"/>
      <c r="AE46" s="354"/>
      <c r="AF46" s="354"/>
      <c r="AG46" s="354"/>
      <c r="AH46" s="354"/>
      <c r="AI46" s="2"/>
      <c r="AJ46" s="2"/>
      <c r="AK46" s="2"/>
      <c r="AL46" s="2"/>
    </row>
    <row r="47" spans="2:39" s="1" customFormat="1" ht="15.75" customHeight="1" thickBot="1" x14ac:dyDescent="0.25">
      <c r="B47" s="334"/>
      <c r="C47" s="334"/>
      <c r="D47" s="323" t="s">
        <v>33</v>
      </c>
      <c r="E47" s="346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5"/>
      <c r="S47" s="2"/>
      <c r="T47" s="2"/>
      <c r="W47" s="85" t="s">
        <v>30</v>
      </c>
      <c r="X47" s="183" t="s">
        <v>57</v>
      </c>
      <c r="Y47" s="76" t="s">
        <v>52</v>
      </c>
      <c r="Z47" s="308" t="s">
        <v>7</v>
      </c>
      <c r="AA47" s="315"/>
      <c r="AB47" s="8" t="s">
        <v>8</v>
      </c>
      <c r="AC47" s="308" t="s">
        <v>9</v>
      </c>
      <c r="AD47" s="315"/>
      <c r="AE47" s="308" t="s">
        <v>10</v>
      </c>
      <c r="AF47" s="315"/>
      <c r="AG47" s="308" t="s">
        <v>11</v>
      </c>
      <c r="AH47" s="315"/>
      <c r="AI47" s="7" t="s">
        <v>12</v>
      </c>
      <c r="AJ47" s="308" t="s">
        <v>13</v>
      </c>
      <c r="AK47" s="309"/>
      <c r="AL47" s="197" t="s">
        <v>61</v>
      </c>
      <c r="AM47" s="197" t="s">
        <v>62</v>
      </c>
    </row>
    <row r="48" spans="2:39" s="1" customFormat="1" ht="13.5" customHeight="1" thickBot="1" x14ac:dyDescent="0.25">
      <c r="B48" s="335"/>
      <c r="C48" s="335"/>
      <c r="D48" s="329" t="s">
        <v>34</v>
      </c>
      <c r="E48" s="351"/>
      <c r="F48" s="330"/>
      <c r="G48" s="330"/>
      <c r="H48" s="330"/>
      <c r="I48" s="330"/>
      <c r="J48" s="330"/>
      <c r="K48" s="330"/>
      <c r="L48" s="330"/>
      <c r="M48" s="330"/>
      <c r="N48" s="330"/>
      <c r="O48" s="330"/>
      <c r="P48" s="330"/>
      <c r="Q48" s="330"/>
      <c r="R48" s="331"/>
      <c r="S48" s="2"/>
      <c r="T48" s="2"/>
      <c r="W48" s="201"/>
      <c r="X48" s="201"/>
      <c r="Y48" s="323" t="s">
        <v>65</v>
      </c>
      <c r="Z48" s="346"/>
      <c r="AA48" s="346"/>
      <c r="AB48" s="346"/>
      <c r="AC48" s="346"/>
      <c r="AD48" s="346"/>
      <c r="AE48" s="346"/>
      <c r="AF48" s="346"/>
      <c r="AG48" s="346"/>
      <c r="AH48" s="346"/>
      <c r="AI48" s="346"/>
      <c r="AJ48" s="346"/>
      <c r="AK48" s="347"/>
      <c r="AL48" s="197"/>
      <c r="AM48" s="197"/>
    </row>
    <row r="49" spans="2:39" x14ac:dyDescent="0.2">
      <c r="B49" s="141">
        <v>43655</v>
      </c>
      <c r="C49" s="193">
        <v>43668</v>
      </c>
      <c r="D49" s="190" t="s">
        <v>14</v>
      </c>
      <c r="E49" s="202">
        <v>5</v>
      </c>
      <c r="F49" s="161"/>
      <c r="G49" s="218">
        <v>4</v>
      </c>
      <c r="H49" s="182">
        <v>7.76</v>
      </c>
      <c r="I49" s="161"/>
      <c r="J49" s="218">
        <v>2</v>
      </c>
      <c r="K49" s="157" t="s">
        <v>14</v>
      </c>
      <c r="L49" s="218">
        <v>5</v>
      </c>
      <c r="M49" s="161"/>
      <c r="N49" s="218">
        <v>8.6</v>
      </c>
      <c r="O49" s="182">
        <v>0.21</v>
      </c>
      <c r="P49" s="182">
        <v>0.2</v>
      </c>
      <c r="Q49" s="157"/>
      <c r="R49" s="206">
        <v>3.4</v>
      </c>
      <c r="S49" s="231"/>
      <c r="T49" s="231"/>
      <c r="U49" s="225"/>
      <c r="W49" s="143">
        <v>43691</v>
      </c>
      <c r="X49" s="144">
        <v>43705</v>
      </c>
      <c r="Y49" s="191">
        <v>5</v>
      </c>
      <c r="Z49" s="189"/>
      <c r="AA49" s="202">
        <v>7</v>
      </c>
      <c r="AB49" s="203">
        <v>7.24</v>
      </c>
      <c r="AC49" s="189"/>
      <c r="AD49" s="202">
        <v>6700</v>
      </c>
      <c r="AE49" s="189" t="s">
        <v>14</v>
      </c>
      <c r="AF49" s="202">
        <v>5</v>
      </c>
      <c r="AG49" s="190"/>
      <c r="AH49" s="202">
        <v>9.6</v>
      </c>
      <c r="AI49" s="203">
        <v>0.19</v>
      </c>
      <c r="AJ49" s="189"/>
      <c r="AK49" s="204">
        <v>0.7</v>
      </c>
      <c r="AL49" s="205"/>
      <c r="AM49" s="205"/>
    </row>
    <row r="50" spans="2:39" x14ac:dyDescent="0.2">
      <c r="B50" s="143">
        <v>43691</v>
      </c>
      <c r="C50" s="143">
        <v>43704</v>
      </c>
      <c r="D50" s="190" t="s">
        <v>14</v>
      </c>
      <c r="E50" s="207">
        <v>5</v>
      </c>
      <c r="F50" s="149"/>
      <c r="G50" s="207">
        <v>12</v>
      </c>
      <c r="H50" s="155">
        <v>9.75</v>
      </c>
      <c r="I50" s="149"/>
      <c r="J50" s="207">
        <v>1</v>
      </c>
      <c r="K50" s="150" t="s">
        <v>14</v>
      </c>
      <c r="L50" s="208">
        <v>5</v>
      </c>
      <c r="M50" s="151"/>
      <c r="N50" s="207">
        <v>7.8</v>
      </c>
      <c r="O50" s="155">
        <v>0.17</v>
      </c>
      <c r="P50" s="155">
        <v>0.2</v>
      </c>
      <c r="Q50" s="150"/>
      <c r="R50" s="209">
        <v>0.7</v>
      </c>
      <c r="S50" s="231"/>
      <c r="T50" s="231"/>
      <c r="U50" s="225"/>
      <c r="W50" s="143">
        <v>43727</v>
      </c>
      <c r="X50" s="144">
        <v>43739</v>
      </c>
      <c r="Y50" s="181">
        <v>5</v>
      </c>
      <c r="Z50" s="156"/>
      <c r="AA50" s="186">
        <v>6</v>
      </c>
      <c r="AB50" s="174">
        <v>7.28</v>
      </c>
      <c r="AC50" s="156"/>
      <c r="AD50" s="186">
        <v>1300</v>
      </c>
      <c r="AE50" s="156" t="s">
        <v>14</v>
      </c>
      <c r="AF50" s="186">
        <v>5</v>
      </c>
      <c r="AG50" s="171"/>
      <c r="AH50" s="186">
        <v>7.7</v>
      </c>
      <c r="AI50" s="174">
        <v>0.15</v>
      </c>
      <c r="AJ50" s="156"/>
      <c r="AK50" s="206">
        <v>1</v>
      </c>
      <c r="AL50" s="205"/>
      <c r="AM50" s="205"/>
    </row>
    <row r="51" spans="2:39" x14ac:dyDescent="0.2">
      <c r="B51" s="139">
        <v>43727</v>
      </c>
      <c r="C51" s="139">
        <v>43739</v>
      </c>
      <c r="D51" s="171"/>
      <c r="E51" s="186">
        <v>9</v>
      </c>
      <c r="F51" s="149"/>
      <c r="G51" s="207">
        <v>12</v>
      </c>
      <c r="H51" s="155">
        <v>8.6999999999999993</v>
      </c>
      <c r="I51" s="149"/>
      <c r="J51" s="207">
        <v>5</v>
      </c>
      <c r="K51" s="149" t="s">
        <v>14</v>
      </c>
      <c r="L51" s="207">
        <v>5</v>
      </c>
      <c r="M51" s="151"/>
      <c r="N51" s="207">
        <v>3.5</v>
      </c>
      <c r="O51" s="155">
        <v>0.3</v>
      </c>
      <c r="P51" s="155">
        <v>0.55000000000000004</v>
      </c>
      <c r="Q51" s="150" t="s">
        <v>14</v>
      </c>
      <c r="R51" s="209">
        <v>0.5</v>
      </c>
      <c r="S51" s="231"/>
      <c r="T51" s="231"/>
      <c r="U51" s="225"/>
      <c r="W51" s="139">
        <v>43755</v>
      </c>
      <c r="X51" s="140">
        <v>43768</v>
      </c>
      <c r="Y51" s="180">
        <v>5</v>
      </c>
      <c r="Z51" s="149"/>
      <c r="AA51" s="207">
        <v>5</v>
      </c>
      <c r="AB51" s="155">
        <v>7.2</v>
      </c>
      <c r="AC51" s="149"/>
      <c r="AD51" s="207">
        <v>1400</v>
      </c>
      <c r="AE51" s="150" t="s">
        <v>14</v>
      </c>
      <c r="AF51" s="208">
        <v>5</v>
      </c>
      <c r="AG51" s="151"/>
      <c r="AH51" s="207">
        <v>9.5</v>
      </c>
      <c r="AI51" s="155">
        <v>0.24</v>
      </c>
      <c r="AJ51" s="150"/>
      <c r="AK51" s="209">
        <v>2.1</v>
      </c>
      <c r="AL51" s="205">
        <v>64</v>
      </c>
      <c r="AM51" s="205">
        <v>68</v>
      </c>
    </row>
    <row r="52" spans="2:39" x14ac:dyDescent="0.2">
      <c r="B52" s="143">
        <v>43755</v>
      </c>
      <c r="C52" s="143">
        <v>43768</v>
      </c>
      <c r="D52" s="151"/>
      <c r="E52" s="207">
        <v>5</v>
      </c>
      <c r="F52" s="149"/>
      <c r="G52" s="207">
        <v>5</v>
      </c>
      <c r="H52" s="155">
        <v>8.85</v>
      </c>
      <c r="I52" s="149"/>
      <c r="J52" s="207">
        <v>510</v>
      </c>
      <c r="K52" s="150" t="s">
        <v>14</v>
      </c>
      <c r="L52" s="208">
        <v>5</v>
      </c>
      <c r="M52" s="151"/>
      <c r="N52" s="207">
        <v>6.5</v>
      </c>
      <c r="O52" s="155">
        <v>0.25</v>
      </c>
      <c r="P52" s="155">
        <v>0.32</v>
      </c>
      <c r="Q52" s="150" t="s">
        <v>14</v>
      </c>
      <c r="R52" s="209">
        <v>0.5</v>
      </c>
      <c r="S52" s="231"/>
      <c r="T52" s="231"/>
      <c r="U52" s="225"/>
      <c r="W52" s="141">
        <v>43901</v>
      </c>
      <c r="X52" s="142">
        <v>43914</v>
      </c>
      <c r="Y52" s="180">
        <v>5</v>
      </c>
      <c r="Z52" s="149"/>
      <c r="AA52" s="207">
        <v>4</v>
      </c>
      <c r="AB52" s="155">
        <v>7.4</v>
      </c>
      <c r="AC52" s="149"/>
      <c r="AD52" s="207">
        <v>2800</v>
      </c>
      <c r="AE52" s="150" t="s">
        <v>14</v>
      </c>
      <c r="AF52" s="208">
        <v>5</v>
      </c>
      <c r="AG52" s="151"/>
      <c r="AH52" s="207">
        <v>8.6999999999999993</v>
      </c>
      <c r="AI52" s="155">
        <v>0.56000000000000005</v>
      </c>
      <c r="AJ52" s="149"/>
      <c r="AK52" s="210">
        <v>1.3</v>
      </c>
      <c r="AL52" s="205">
        <v>69</v>
      </c>
      <c r="AM52" s="205">
        <v>73</v>
      </c>
    </row>
    <row r="53" spans="2:39" x14ac:dyDescent="0.2">
      <c r="B53" s="145">
        <v>43810</v>
      </c>
      <c r="C53" s="145">
        <v>43822</v>
      </c>
      <c r="D53" s="151" t="s">
        <v>14</v>
      </c>
      <c r="E53" s="207">
        <v>5</v>
      </c>
      <c r="F53" s="149"/>
      <c r="G53" s="207">
        <v>6</v>
      </c>
      <c r="H53" s="155">
        <v>8.0500000000000007</v>
      </c>
      <c r="I53" s="149"/>
      <c r="J53" s="207">
        <v>28</v>
      </c>
      <c r="K53" s="150" t="s">
        <v>14</v>
      </c>
      <c r="L53" s="208">
        <v>5</v>
      </c>
      <c r="M53" s="151"/>
      <c r="N53" s="207">
        <v>4.4000000000000004</v>
      </c>
      <c r="O53" s="155">
        <v>0.86</v>
      </c>
      <c r="P53" s="155">
        <v>0.26</v>
      </c>
      <c r="Q53" s="149" t="s">
        <v>14</v>
      </c>
      <c r="R53" s="210">
        <v>0.5</v>
      </c>
      <c r="S53" s="231"/>
      <c r="T53" s="231"/>
      <c r="U53" s="225"/>
      <c r="W53" s="141">
        <v>43936</v>
      </c>
      <c r="X53" s="142">
        <v>43950</v>
      </c>
      <c r="Y53" s="192">
        <v>5</v>
      </c>
      <c r="Z53" s="153"/>
      <c r="AA53" s="211">
        <v>4</v>
      </c>
      <c r="AB53" s="173">
        <v>7.24</v>
      </c>
      <c r="AC53" s="153"/>
      <c r="AD53" s="211">
        <v>1100</v>
      </c>
      <c r="AE53" s="153" t="s">
        <v>14</v>
      </c>
      <c r="AF53" s="211">
        <v>5</v>
      </c>
      <c r="AG53" s="194"/>
      <c r="AH53" s="211">
        <v>6.6</v>
      </c>
      <c r="AI53" s="173">
        <v>0.44</v>
      </c>
      <c r="AJ53" s="154"/>
      <c r="AK53" s="212">
        <v>1.4</v>
      </c>
      <c r="AL53" s="205">
        <v>70</v>
      </c>
      <c r="AM53" s="205">
        <v>74</v>
      </c>
    </row>
    <row r="54" spans="2:39" x14ac:dyDescent="0.2">
      <c r="B54" s="143">
        <v>43837</v>
      </c>
      <c r="C54" s="143">
        <v>43851</v>
      </c>
      <c r="D54" s="194" t="s">
        <v>14</v>
      </c>
      <c r="E54" s="211">
        <v>5</v>
      </c>
      <c r="F54" s="153"/>
      <c r="G54" s="211">
        <v>12</v>
      </c>
      <c r="H54" s="173">
        <v>8.7200000000000006</v>
      </c>
      <c r="I54" s="153"/>
      <c r="J54" s="211">
        <v>160</v>
      </c>
      <c r="K54" s="153" t="s">
        <v>14</v>
      </c>
      <c r="L54" s="211">
        <v>5</v>
      </c>
      <c r="M54" s="194"/>
      <c r="N54" s="211">
        <v>3.7</v>
      </c>
      <c r="O54" s="173">
        <v>0.26</v>
      </c>
      <c r="P54" s="173">
        <v>0.22</v>
      </c>
      <c r="Q54" s="154" t="s">
        <v>14</v>
      </c>
      <c r="R54" s="212">
        <v>0.5</v>
      </c>
      <c r="S54" s="231"/>
      <c r="T54" s="231"/>
      <c r="U54" s="225"/>
      <c r="W54" s="143"/>
      <c r="X54" s="144"/>
      <c r="Y54" s="181"/>
      <c r="Z54" s="156"/>
      <c r="AA54" s="186"/>
      <c r="AB54" s="174"/>
      <c r="AC54" s="156"/>
      <c r="AD54" s="186"/>
      <c r="AE54" s="156"/>
      <c r="AF54" s="186"/>
      <c r="AG54" s="171"/>
      <c r="AH54" s="186"/>
      <c r="AI54" s="174"/>
      <c r="AJ54" s="156"/>
      <c r="AK54" s="206"/>
      <c r="AL54" s="205"/>
      <c r="AM54" s="205"/>
    </row>
    <row r="55" spans="2:39" x14ac:dyDescent="0.2">
      <c r="B55" s="143">
        <v>43873</v>
      </c>
      <c r="C55" s="143">
        <v>43886</v>
      </c>
      <c r="D55" s="171" t="s">
        <v>14</v>
      </c>
      <c r="E55" s="186">
        <v>5</v>
      </c>
      <c r="F55" s="156"/>
      <c r="G55" s="186">
        <v>1</v>
      </c>
      <c r="H55" s="174">
        <v>7.84</v>
      </c>
      <c r="I55" s="156"/>
      <c r="J55" s="186">
        <v>120</v>
      </c>
      <c r="K55" s="156" t="s">
        <v>14</v>
      </c>
      <c r="L55" s="186">
        <v>5</v>
      </c>
      <c r="M55" s="171"/>
      <c r="N55" s="186">
        <v>6.9</v>
      </c>
      <c r="O55" s="174">
        <v>0.37</v>
      </c>
      <c r="P55" s="174">
        <v>0.3</v>
      </c>
      <c r="Q55" s="156" t="s">
        <v>14</v>
      </c>
      <c r="R55" s="206">
        <v>0.5</v>
      </c>
      <c r="S55" s="231"/>
      <c r="T55" s="231"/>
      <c r="U55" s="225"/>
      <c r="W55" s="143"/>
      <c r="X55" s="144"/>
      <c r="Y55" s="181"/>
      <c r="Z55" s="156"/>
      <c r="AA55" s="186"/>
      <c r="AB55" s="163"/>
      <c r="AC55" s="156"/>
      <c r="AD55" s="186"/>
      <c r="AE55" s="156"/>
      <c r="AF55" s="186"/>
      <c r="AG55" s="171"/>
      <c r="AH55" s="186"/>
      <c r="AI55" s="174"/>
      <c r="AJ55" s="156"/>
      <c r="AK55" s="206"/>
      <c r="AL55" s="205"/>
      <c r="AM55" s="205"/>
    </row>
    <row r="56" spans="2:39" x14ac:dyDescent="0.2">
      <c r="B56" s="143">
        <v>43901</v>
      </c>
      <c r="C56" s="143">
        <v>43914</v>
      </c>
      <c r="D56" s="171" t="s">
        <v>14</v>
      </c>
      <c r="E56" s="186">
        <v>5</v>
      </c>
      <c r="F56" s="156"/>
      <c r="G56" s="186">
        <v>9</v>
      </c>
      <c r="H56" s="174">
        <v>7.74</v>
      </c>
      <c r="I56" s="156"/>
      <c r="J56" s="186">
        <v>75</v>
      </c>
      <c r="K56" s="156" t="s">
        <v>14</v>
      </c>
      <c r="L56" s="186">
        <v>5</v>
      </c>
      <c r="M56" s="171"/>
      <c r="N56" s="186">
        <v>7.3</v>
      </c>
      <c r="O56" s="174">
        <v>0.63</v>
      </c>
      <c r="P56" s="174">
        <v>0.56000000000000005</v>
      </c>
      <c r="Q56" s="156" t="s">
        <v>14</v>
      </c>
      <c r="R56" s="206">
        <v>0.5</v>
      </c>
      <c r="S56" s="231">
        <v>65</v>
      </c>
      <c r="T56" s="231">
        <v>69</v>
      </c>
      <c r="U56" s="225"/>
      <c r="W56" s="145"/>
      <c r="X56" s="146"/>
      <c r="Y56" s="213"/>
      <c r="Z56" s="159"/>
      <c r="AA56" s="214"/>
      <c r="AB56" s="175"/>
      <c r="AC56" s="159"/>
      <c r="AD56" s="214"/>
      <c r="AE56" s="159"/>
      <c r="AF56" s="214"/>
      <c r="AG56" s="215"/>
      <c r="AH56" s="214"/>
      <c r="AI56" s="175"/>
      <c r="AJ56" s="159"/>
      <c r="AK56" s="216"/>
      <c r="AL56" s="205"/>
      <c r="AM56" s="205"/>
    </row>
    <row r="57" spans="2:39" x14ac:dyDescent="0.2">
      <c r="B57" s="145"/>
      <c r="C57" s="145"/>
      <c r="D57" s="215"/>
      <c r="E57" s="214"/>
      <c r="F57" s="159"/>
      <c r="G57" s="214"/>
      <c r="H57" s="175"/>
      <c r="I57" s="159"/>
      <c r="J57" s="214"/>
      <c r="K57" s="159"/>
      <c r="L57" s="214"/>
      <c r="M57" s="215"/>
      <c r="N57" s="214"/>
      <c r="O57" s="175"/>
      <c r="P57" s="175"/>
      <c r="Q57" s="159"/>
      <c r="R57" s="216"/>
      <c r="S57" s="231"/>
      <c r="T57" s="231"/>
      <c r="U57" s="225"/>
      <c r="W57" s="143"/>
      <c r="X57" s="143"/>
      <c r="Y57" s="217"/>
      <c r="Z57" s="161"/>
      <c r="AA57" s="218"/>
      <c r="AB57" s="162"/>
      <c r="AC57" s="161"/>
      <c r="AD57" s="218"/>
      <c r="AE57" s="157"/>
      <c r="AF57" s="218"/>
      <c r="AG57" s="161"/>
      <c r="AH57" s="218"/>
      <c r="AI57" s="182"/>
      <c r="AJ57" s="157"/>
      <c r="AK57" s="206"/>
      <c r="AL57" s="205"/>
      <c r="AM57" s="205"/>
    </row>
    <row r="58" spans="2:39" x14ac:dyDescent="0.2">
      <c r="B58" s="143"/>
      <c r="C58" s="143"/>
      <c r="D58" s="274"/>
      <c r="E58" s="218"/>
      <c r="F58" s="161"/>
      <c r="G58" s="218"/>
      <c r="H58" s="182"/>
      <c r="I58" s="161"/>
      <c r="J58" s="218"/>
      <c r="K58" s="157"/>
      <c r="L58" s="218"/>
      <c r="M58" s="161"/>
      <c r="N58" s="218"/>
      <c r="O58" s="182"/>
      <c r="P58" s="182"/>
      <c r="Q58" s="157"/>
      <c r="R58" s="206"/>
      <c r="S58" s="231"/>
      <c r="T58" s="231"/>
      <c r="U58" s="225"/>
      <c r="W58" s="147"/>
      <c r="X58" s="147"/>
      <c r="Y58" s="219"/>
      <c r="Z58" s="184"/>
      <c r="AA58" s="220"/>
      <c r="AB58" s="164"/>
      <c r="AC58" s="184"/>
      <c r="AD58" s="220"/>
      <c r="AE58" s="160"/>
      <c r="AF58" s="220"/>
      <c r="AG58" s="184"/>
      <c r="AH58" s="220"/>
      <c r="AI58" s="185"/>
      <c r="AJ58" s="160"/>
      <c r="AK58" s="221"/>
      <c r="AL58" s="205"/>
      <c r="AM58" s="205"/>
    </row>
    <row r="59" spans="2:39" x14ac:dyDescent="0.2">
      <c r="B59" s="147"/>
      <c r="C59" s="147"/>
      <c r="D59" s="275"/>
      <c r="E59" s="220"/>
      <c r="F59" s="184"/>
      <c r="G59" s="220"/>
      <c r="H59" s="185"/>
      <c r="I59" s="184"/>
      <c r="J59" s="220"/>
      <c r="K59" s="160"/>
      <c r="L59" s="220"/>
      <c r="M59" s="184"/>
      <c r="N59" s="220"/>
      <c r="O59" s="185"/>
      <c r="P59" s="185"/>
      <c r="Q59" s="160"/>
      <c r="R59" s="221"/>
      <c r="S59" s="231"/>
      <c r="T59" s="231"/>
      <c r="U59" s="225"/>
      <c r="W59" s="143"/>
      <c r="X59" s="143"/>
      <c r="Y59" s="222"/>
      <c r="Z59" s="161"/>
      <c r="AA59" s="218"/>
      <c r="AB59" s="182"/>
      <c r="AC59" s="161"/>
      <c r="AD59" s="218"/>
      <c r="AE59" s="157"/>
      <c r="AF59" s="218"/>
      <c r="AG59" s="161"/>
      <c r="AH59" s="218"/>
      <c r="AI59" s="162"/>
      <c r="AJ59" s="157"/>
      <c r="AK59" s="206"/>
      <c r="AL59" s="205"/>
      <c r="AM59" s="205"/>
    </row>
    <row r="60" spans="2:39" x14ac:dyDescent="0.2">
      <c r="B60" s="143"/>
      <c r="C60" s="143"/>
      <c r="D60" s="274"/>
      <c r="E60" s="218"/>
      <c r="F60" s="161"/>
      <c r="G60" s="218"/>
      <c r="H60" s="182"/>
      <c r="I60" s="161"/>
      <c r="J60" s="218"/>
      <c r="K60" s="157"/>
      <c r="L60" s="218"/>
      <c r="M60" s="161"/>
      <c r="N60" s="218"/>
      <c r="O60" s="182"/>
      <c r="P60" s="182"/>
      <c r="Q60" s="157"/>
      <c r="R60" s="206"/>
      <c r="S60" s="231"/>
      <c r="T60" s="231"/>
      <c r="U60" s="225"/>
      <c r="W60" s="143"/>
      <c r="X60" s="143"/>
      <c r="Y60" s="222"/>
      <c r="Z60" s="161"/>
      <c r="AA60" s="218"/>
      <c r="AB60" s="182"/>
      <c r="AC60" s="161"/>
      <c r="AD60" s="218"/>
      <c r="AE60" s="157"/>
      <c r="AF60" s="218"/>
      <c r="AG60" s="161"/>
      <c r="AH60" s="218"/>
      <c r="AI60" s="162"/>
      <c r="AJ60" s="157"/>
      <c r="AK60" s="206"/>
      <c r="AL60" s="205"/>
      <c r="AM60" s="205"/>
    </row>
    <row r="61" spans="2:39" x14ac:dyDescent="0.2">
      <c r="B61" s="143"/>
      <c r="C61" s="143"/>
      <c r="D61" s="274"/>
      <c r="E61" s="218"/>
      <c r="F61" s="161"/>
      <c r="G61" s="218"/>
      <c r="H61" s="182"/>
      <c r="I61" s="161"/>
      <c r="J61" s="218"/>
      <c r="K61" s="157"/>
      <c r="L61" s="218"/>
      <c r="M61" s="161"/>
      <c r="N61" s="218"/>
      <c r="O61" s="182"/>
      <c r="P61" s="182"/>
      <c r="Q61" s="157"/>
      <c r="R61" s="206"/>
      <c r="S61" s="231"/>
      <c r="T61" s="231"/>
      <c r="U61" s="225"/>
      <c r="W61" s="141"/>
      <c r="X61" s="142"/>
      <c r="Y61" s="192"/>
      <c r="Z61" s="153"/>
      <c r="AA61" s="211"/>
      <c r="AB61" s="173"/>
      <c r="AC61" s="153"/>
      <c r="AD61" s="211"/>
      <c r="AE61" s="153"/>
      <c r="AF61" s="211"/>
      <c r="AG61" s="194"/>
      <c r="AH61" s="211"/>
      <c r="AI61" s="173"/>
      <c r="AJ61" s="154"/>
      <c r="AK61" s="212"/>
      <c r="AL61" s="205"/>
      <c r="AM61" s="205"/>
    </row>
    <row r="62" spans="2:39" x14ac:dyDescent="0.2">
      <c r="B62" s="145"/>
      <c r="C62" s="145"/>
      <c r="D62" s="194"/>
      <c r="E62" s="211"/>
      <c r="F62" s="161"/>
      <c r="G62" s="218"/>
      <c r="H62" s="182"/>
      <c r="I62" s="161"/>
      <c r="J62" s="218"/>
      <c r="K62" s="157"/>
      <c r="L62" s="218"/>
      <c r="M62" s="161"/>
      <c r="N62" s="218"/>
      <c r="O62" s="182"/>
      <c r="P62" s="182"/>
      <c r="Q62" s="157"/>
      <c r="R62" s="206"/>
      <c r="S62" s="231"/>
      <c r="T62" s="231"/>
      <c r="U62" s="225"/>
      <c r="W62" s="143"/>
      <c r="X62" s="144"/>
      <c r="Y62" s="181"/>
      <c r="Z62" s="156"/>
      <c r="AA62" s="186"/>
      <c r="AB62" s="174"/>
      <c r="AC62" s="156"/>
      <c r="AD62" s="186"/>
      <c r="AE62" s="156"/>
      <c r="AF62" s="186"/>
      <c r="AG62" s="171"/>
      <c r="AH62" s="186"/>
      <c r="AI62" s="174"/>
      <c r="AJ62" s="156"/>
      <c r="AK62" s="206"/>
      <c r="AL62" s="205"/>
      <c r="AM62" s="205"/>
    </row>
    <row r="63" spans="2:39" ht="13.5" thickBot="1" x14ac:dyDescent="0.25">
      <c r="B63" s="145"/>
      <c r="C63" s="145"/>
      <c r="D63" s="171"/>
      <c r="E63" s="186"/>
      <c r="F63" s="184"/>
      <c r="G63" s="220"/>
      <c r="H63" s="185"/>
      <c r="I63" s="184"/>
      <c r="J63" s="220"/>
      <c r="K63" s="160"/>
      <c r="L63" s="220"/>
      <c r="M63" s="184"/>
      <c r="N63" s="220"/>
      <c r="O63" s="185"/>
      <c r="P63" s="185"/>
      <c r="Q63" s="160"/>
      <c r="R63" s="221"/>
      <c r="S63" s="231"/>
      <c r="T63" s="231"/>
      <c r="U63" s="225"/>
      <c r="W63" s="166"/>
      <c r="X63" s="166"/>
      <c r="Y63" s="167"/>
      <c r="Z63" s="169"/>
      <c r="AA63" s="223"/>
      <c r="AB63" s="170"/>
      <c r="AC63" s="169"/>
      <c r="AD63" s="223"/>
      <c r="AE63" s="168"/>
      <c r="AF63" s="223"/>
      <c r="AG63" s="169"/>
      <c r="AH63" s="223"/>
      <c r="AI63" s="170"/>
      <c r="AJ63" s="168"/>
      <c r="AK63" s="224"/>
      <c r="AL63" s="205"/>
      <c r="AM63" s="205"/>
    </row>
    <row r="64" spans="2:39" ht="13.5" thickBot="1" x14ac:dyDescent="0.25">
      <c r="B64" s="166"/>
      <c r="C64" s="166"/>
      <c r="D64" s="276"/>
      <c r="E64" s="223"/>
      <c r="F64" s="263"/>
      <c r="G64" s="264"/>
      <c r="H64" s="265"/>
      <c r="I64" s="263"/>
      <c r="J64" s="264"/>
      <c r="K64" s="253"/>
      <c r="L64" s="264"/>
      <c r="M64" s="263"/>
      <c r="N64" s="264"/>
      <c r="O64" s="265"/>
      <c r="P64" s="265"/>
      <c r="Q64" s="253"/>
      <c r="R64" s="266"/>
      <c r="S64" s="231"/>
      <c r="T64" s="231"/>
      <c r="U64" s="225"/>
      <c r="W64" s="196"/>
      <c r="X64" s="196"/>
      <c r="Y64" s="205"/>
      <c r="Z64" s="205"/>
      <c r="AA64" s="231"/>
      <c r="AB64" s="205"/>
      <c r="AC64" s="205"/>
      <c r="AD64" s="231"/>
      <c r="AE64" s="215"/>
      <c r="AF64" s="231"/>
      <c r="AG64" s="205"/>
      <c r="AH64" s="231"/>
      <c r="AI64" s="205"/>
      <c r="AJ64" s="215"/>
      <c r="AK64" s="231"/>
      <c r="AL64" s="205"/>
      <c r="AM64" s="205"/>
    </row>
    <row r="65" spans="2:39" s="2" customFormat="1" x14ac:dyDescent="0.2">
      <c r="W65" s="196"/>
      <c r="X65" s="196"/>
      <c r="Y65" s="205"/>
      <c r="Z65" s="205"/>
      <c r="AA65" s="231"/>
      <c r="AB65" s="205"/>
      <c r="AC65" s="205"/>
      <c r="AD65" s="231"/>
      <c r="AE65" s="215"/>
      <c r="AF65" s="231"/>
      <c r="AG65" s="205"/>
      <c r="AH65" s="231"/>
      <c r="AI65" s="205"/>
      <c r="AJ65" s="215"/>
      <c r="AK65" s="231"/>
      <c r="AL65" s="205"/>
      <c r="AM65" s="205"/>
    </row>
    <row r="66" spans="2:39" x14ac:dyDescent="0.2">
      <c r="W66" s="196"/>
      <c r="X66" s="196"/>
      <c r="Y66" s="205"/>
      <c r="Z66" s="205"/>
      <c r="AA66" s="231"/>
      <c r="AB66" s="205"/>
      <c r="AC66" s="205"/>
      <c r="AD66" s="231"/>
      <c r="AE66" s="215"/>
      <c r="AF66" s="231"/>
      <c r="AG66" s="205"/>
      <c r="AH66" s="231"/>
      <c r="AI66" s="205"/>
      <c r="AJ66" s="215"/>
      <c r="AK66" s="231"/>
      <c r="AL66" s="205"/>
      <c r="AM66" s="205"/>
    </row>
    <row r="67" spans="2:39" s="2" customFormat="1" ht="13.5" customHeight="1" thickBot="1" x14ac:dyDescent="0.25">
      <c r="B67" s="225"/>
      <c r="C67" s="225"/>
      <c r="D67" s="225"/>
      <c r="E67" s="225"/>
      <c r="F67" s="319"/>
      <c r="G67" s="319"/>
      <c r="H67" s="225"/>
      <c r="I67" s="319"/>
      <c r="J67" s="319"/>
      <c r="K67" s="319"/>
      <c r="L67" s="319"/>
      <c r="M67" s="319"/>
      <c r="N67" s="319"/>
      <c r="O67" s="225"/>
      <c r="P67" s="225"/>
      <c r="Q67" s="319"/>
      <c r="R67" s="319"/>
      <c r="S67" s="225"/>
      <c r="T67" s="225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2:39" s="2" customFormat="1" ht="12.75" customHeight="1" x14ac:dyDescent="0.2">
      <c r="B68" s="336" t="s">
        <v>15</v>
      </c>
      <c r="C68" s="337"/>
      <c r="D68" s="310">
        <f>COUNT(E49:E64)</f>
        <v>8</v>
      </c>
      <c r="E68" s="316"/>
      <c r="F68" s="310">
        <f>COUNT(G49:G61)</f>
        <v>8</v>
      </c>
      <c r="G68" s="316">
        <f>COUNT(G49:G61)</f>
        <v>8</v>
      </c>
      <c r="H68" s="41">
        <f>COUNT(H49:H61)</f>
        <v>8</v>
      </c>
      <c r="I68" s="310">
        <f>COUNT(J49:J61)</f>
        <v>8</v>
      </c>
      <c r="J68" s="316"/>
      <c r="K68" s="310">
        <f>COUNT(L49:L61)</f>
        <v>8</v>
      </c>
      <c r="L68" s="316"/>
      <c r="M68" s="310">
        <f>COUNT(N49:N61)</f>
        <v>8</v>
      </c>
      <c r="N68" s="316"/>
      <c r="O68" s="41">
        <f>COUNT(O49:O61)</f>
        <v>8</v>
      </c>
      <c r="P68" s="41">
        <f>COUNT(P49:P61)</f>
        <v>8</v>
      </c>
      <c r="Q68" s="310">
        <f>COUNT(R49:R61)</f>
        <v>8</v>
      </c>
      <c r="R68" s="316"/>
      <c r="S68" s="2">
        <f>COUNT(S49:S63)</f>
        <v>1</v>
      </c>
      <c r="T68" s="2">
        <f>COUNT(T49:T63)</f>
        <v>1</v>
      </c>
      <c r="W68" s="336" t="s">
        <v>15</v>
      </c>
      <c r="X68" s="337"/>
      <c r="Y68" s="41">
        <f>COUNT(Y48:Y62)</f>
        <v>5</v>
      </c>
      <c r="Z68" s="310">
        <f>COUNT(AA48:AA62)</f>
        <v>5</v>
      </c>
      <c r="AA68" s="316">
        <f>COUNT(AA48:AA62)</f>
        <v>5</v>
      </c>
      <c r="AB68" s="41">
        <f>COUNT(AB48:AB62)</f>
        <v>5</v>
      </c>
      <c r="AC68" s="310">
        <f>COUNT(AD48:AD62)</f>
        <v>5</v>
      </c>
      <c r="AD68" s="316"/>
      <c r="AE68" s="310">
        <f>COUNT(AF48:AF62)</f>
        <v>5</v>
      </c>
      <c r="AF68" s="316"/>
      <c r="AG68" s="310">
        <f>COUNT(AH48:AH62)</f>
        <v>5</v>
      </c>
      <c r="AH68" s="316"/>
      <c r="AI68" s="41">
        <f>COUNT(AI48:AI62)</f>
        <v>5</v>
      </c>
      <c r="AJ68" s="310">
        <f>COUNT(AK49:AK63)</f>
        <v>5</v>
      </c>
      <c r="AK68" s="316"/>
      <c r="AL68" s="195">
        <f>COUNT(AL49:AL63)</f>
        <v>3</v>
      </c>
      <c r="AM68" s="195">
        <f>COUNT(AM49:AM63)</f>
        <v>3</v>
      </c>
    </row>
    <row r="69" spans="2:39" s="2" customFormat="1" ht="12.75" customHeight="1" x14ac:dyDescent="0.2">
      <c r="B69" s="86"/>
      <c r="C69" s="87"/>
      <c r="D69" s="302"/>
      <c r="E69" s="304"/>
      <c r="F69" s="33"/>
      <c r="G69" s="34"/>
      <c r="H69" s="35"/>
      <c r="I69" s="302"/>
      <c r="J69" s="304"/>
      <c r="K69" s="302"/>
      <c r="L69" s="304"/>
      <c r="M69" s="302"/>
      <c r="N69" s="304"/>
      <c r="O69" s="35"/>
      <c r="P69" s="35"/>
      <c r="Q69" s="302"/>
      <c r="R69" s="303"/>
      <c r="S69" s="199"/>
      <c r="T69" s="199"/>
      <c r="W69" s="86"/>
      <c r="X69" s="87"/>
      <c r="Y69" s="32"/>
      <c r="Z69" s="33"/>
      <c r="AA69" s="34"/>
      <c r="AB69" s="35"/>
      <c r="AC69" s="302"/>
      <c r="AD69" s="304"/>
      <c r="AE69" s="302"/>
      <c r="AF69" s="304"/>
      <c r="AG69" s="302"/>
      <c r="AH69" s="304"/>
      <c r="AI69" s="35"/>
      <c r="AJ69" s="302"/>
      <c r="AK69" s="303"/>
      <c r="AL69" s="199"/>
      <c r="AM69" s="199"/>
    </row>
    <row r="70" spans="2:39" s="2" customFormat="1" ht="12.75" customHeight="1" x14ac:dyDescent="0.2">
      <c r="B70" s="327" t="s">
        <v>16</v>
      </c>
      <c r="C70" s="328"/>
      <c r="D70" s="225" t="s">
        <v>14</v>
      </c>
      <c r="E70" s="37">
        <f>MIN(E49:E64)</f>
        <v>5</v>
      </c>
      <c r="F70" s="225"/>
      <c r="G70" s="37">
        <f>MIN(G49:G61)</f>
        <v>1</v>
      </c>
      <c r="H70" s="38">
        <f>MIN(H49:H61)</f>
        <v>7.74</v>
      </c>
      <c r="I70" s="312">
        <f>MIN(J49:J61)</f>
        <v>1</v>
      </c>
      <c r="J70" s="320"/>
      <c r="K70" s="225" t="s">
        <v>14</v>
      </c>
      <c r="L70" s="37">
        <f>MIN(L49:L61)</f>
        <v>5</v>
      </c>
      <c r="M70" s="37" t="s">
        <v>14</v>
      </c>
      <c r="N70" s="38">
        <f>MIN(N49:N61)</f>
        <v>3.5</v>
      </c>
      <c r="O70" s="38">
        <f>MIN(O49:O61)</f>
        <v>0.17</v>
      </c>
      <c r="P70" s="38">
        <f>MIN(P49:P61)</f>
        <v>0.2</v>
      </c>
      <c r="Q70" s="225" t="s">
        <v>14</v>
      </c>
      <c r="R70" s="49">
        <f>MIN(R49:R61)</f>
        <v>0.5</v>
      </c>
      <c r="S70" s="200">
        <f>MIN(S49:S63)</f>
        <v>65</v>
      </c>
      <c r="T70" s="200">
        <f>MIN(T49:T63)</f>
        <v>69</v>
      </c>
      <c r="W70" s="327" t="s">
        <v>16</v>
      </c>
      <c r="X70" s="328"/>
      <c r="Y70" s="36">
        <f>MIN(Y48:Y62)</f>
        <v>5</v>
      </c>
      <c r="Z70" s="225"/>
      <c r="AA70" s="37">
        <f>MIN(AA48:AA62)</f>
        <v>4</v>
      </c>
      <c r="AB70" s="38">
        <f>MIN(AB48:AB62)</f>
        <v>7.2</v>
      </c>
      <c r="AC70" s="312">
        <f>MIN(AD48:AD62)</f>
        <v>1100</v>
      </c>
      <c r="AD70" s="317"/>
      <c r="AE70" s="225"/>
      <c r="AF70" s="37">
        <f>MIN(AF48:AF62)</f>
        <v>5</v>
      </c>
      <c r="AG70" s="37"/>
      <c r="AH70" s="38">
        <f>MIN(AH48:AH62)</f>
        <v>6.6</v>
      </c>
      <c r="AI70" s="38">
        <f>MIN(AI48:AI62)</f>
        <v>0.15</v>
      </c>
      <c r="AJ70" s="225"/>
      <c r="AK70" s="49">
        <f>MIN(AK49:AK63)</f>
        <v>0.7</v>
      </c>
      <c r="AL70" s="49">
        <f>MIN(AL49:AL63)</f>
        <v>64</v>
      </c>
      <c r="AM70" s="49">
        <f>MIN(AM49:AM63)</f>
        <v>68</v>
      </c>
    </row>
    <row r="71" spans="2:39" s="2" customFormat="1" ht="12.75" customHeight="1" x14ac:dyDescent="0.2">
      <c r="B71" s="86"/>
      <c r="C71" s="87"/>
      <c r="D71" s="302"/>
      <c r="E71" s="304"/>
      <c r="F71" s="33"/>
      <c r="G71" s="34"/>
      <c r="H71" s="35"/>
      <c r="I71" s="302"/>
      <c r="J71" s="304"/>
      <c r="K71" s="302"/>
      <c r="L71" s="304"/>
      <c r="M71" s="302"/>
      <c r="N71" s="304"/>
      <c r="O71" s="35"/>
      <c r="P71" s="35"/>
      <c r="Q71" s="302"/>
      <c r="R71" s="303"/>
      <c r="S71" s="199"/>
      <c r="T71" s="199"/>
      <c r="W71" s="86"/>
      <c r="X71" s="87"/>
      <c r="Y71" s="32"/>
      <c r="Z71" s="33"/>
      <c r="AA71" s="34"/>
      <c r="AB71" s="35"/>
      <c r="AC71" s="302"/>
      <c r="AD71" s="304"/>
      <c r="AE71" s="302"/>
      <c r="AF71" s="304"/>
      <c r="AG71" s="302"/>
      <c r="AH71" s="304"/>
      <c r="AI71" s="35"/>
      <c r="AJ71" s="302"/>
      <c r="AK71" s="303"/>
      <c r="AL71" s="199"/>
      <c r="AM71" s="199"/>
    </row>
    <row r="72" spans="2:39" s="2" customFormat="1" ht="12.75" customHeight="1" x14ac:dyDescent="0.2">
      <c r="B72" s="327" t="s">
        <v>17</v>
      </c>
      <c r="C72" s="328"/>
      <c r="D72" s="306">
        <f>SUM(E49:E64)/D68</f>
        <v>5.5</v>
      </c>
      <c r="E72" s="307">
        <f>SUM(E49:E67)/9</f>
        <v>4.8888888888888893</v>
      </c>
      <c r="F72" s="306">
        <f>SUM(G49:G61)/F68</f>
        <v>7.625</v>
      </c>
      <c r="G72" s="307"/>
      <c r="H72" s="227">
        <f>SUM(H49:H61)/H68</f>
        <v>8.4262499999999996</v>
      </c>
      <c r="I72" s="306">
        <f>SUM(J49:J61)/I68</f>
        <v>112.625</v>
      </c>
      <c r="J72" s="307"/>
      <c r="K72" s="306">
        <f>SUM(L49:L61)/K68</f>
        <v>5</v>
      </c>
      <c r="L72" s="307">
        <f>SUM(L49:L67)/9</f>
        <v>4.4444444444444446</v>
      </c>
      <c r="M72" s="306">
        <f>SUM(N49:N61)/M68</f>
        <v>6.0874999999999995</v>
      </c>
      <c r="N72" s="307"/>
      <c r="O72" s="227">
        <f>SUM(O49:O61)/O68</f>
        <v>0.38124999999999998</v>
      </c>
      <c r="P72" s="227">
        <f>SUM(P49:P61)/P68</f>
        <v>0.32624999999999998</v>
      </c>
      <c r="Q72" s="306">
        <f>SUM(R49:R61)/Q68</f>
        <v>0.88749999999999996</v>
      </c>
      <c r="R72" s="314"/>
      <c r="S72" s="277">
        <f>SUM(S49:S63)/S68</f>
        <v>65</v>
      </c>
      <c r="T72" s="277">
        <f>SUM(T49:T63)/T68</f>
        <v>69</v>
      </c>
      <c r="W72" s="327" t="s">
        <v>17</v>
      </c>
      <c r="X72" s="328"/>
      <c r="Y72" s="226">
        <f>SUM(Y48:Y62)/Y68</f>
        <v>5</v>
      </c>
      <c r="Z72" s="306">
        <f>SUM(AA48:AA62)/Z68</f>
        <v>5.2</v>
      </c>
      <c r="AA72" s="307"/>
      <c r="AB72" s="227">
        <f>SUM(AB48:AB62)/AB68</f>
        <v>7.2720000000000002</v>
      </c>
      <c r="AC72" s="306">
        <f>SUM(AD48:AD62)/AC68</f>
        <v>2660</v>
      </c>
      <c r="AD72" s="307"/>
      <c r="AE72" s="306">
        <f>SUM(AF48:AF62)/AE68</f>
        <v>5</v>
      </c>
      <c r="AF72" s="307">
        <f>SUM(AF48:AF67)/9</f>
        <v>2.7777777777777777</v>
      </c>
      <c r="AG72" s="306">
        <f>SUM(AH48:AH62)/AG68</f>
        <v>8.42</v>
      </c>
      <c r="AH72" s="307"/>
      <c r="AI72" s="227">
        <f>SUM(AI48:AI62)/AI68</f>
        <v>0.316</v>
      </c>
      <c r="AJ72" s="306">
        <f>SUM(AK49:AK63)/AJ68</f>
        <v>1.3</v>
      </c>
      <c r="AK72" s="314"/>
      <c r="AL72" s="228">
        <f>SUM(AL49:AL63)/AL68</f>
        <v>67.666666666666671</v>
      </c>
      <c r="AM72" s="228">
        <f>SUM(AM49:AM63)/AM68</f>
        <v>71.666666666666671</v>
      </c>
    </row>
    <row r="73" spans="2:39" s="2" customFormat="1" ht="12.75" customHeight="1" x14ac:dyDescent="0.2">
      <c r="B73" s="86"/>
      <c r="C73" s="87"/>
      <c r="D73" s="302"/>
      <c r="E73" s="304"/>
      <c r="F73" s="302"/>
      <c r="G73" s="304"/>
      <c r="H73" s="35"/>
      <c r="I73" s="302"/>
      <c r="J73" s="304"/>
      <c r="K73" s="302"/>
      <c r="L73" s="304"/>
      <c r="M73" s="302"/>
      <c r="N73" s="304"/>
      <c r="O73" s="35"/>
      <c r="P73" s="35"/>
      <c r="Q73" s="302"/>
      <c r="R73" s="303"/>
      <c r="S73" s="199"/>
      <c r="T73" s="199"/>
      <c r="W73" s="86"/>
      <c r="X73" s="87"/>
      <c r="Y73" s="32"/>
      <c r="Z73" s="302"/>
      <c r="AA73" s="304"/>
      <c r="AB73" s="35"/>
      <c r="AC73" s="302"/>
      <c r="AD73" s="304"/>
      <c r="AE73" s="302"/>
      <c r="AF73" s="304"/>
      <c r="AG73" s="302"/>
      <c r="AH73" s="304"/>
      <c r="AI73" s="35"/>
      <c r="AJ73" s="302"/>
      <c r="AK73" s="303"/>
      <c r="AL73" s="199"/>
      <c r="AM73" s="199"/>
    </row>
    <row r="74" spans="2:39" s="2" customFormat="1" ht="13.5" customHeight="1" thickBot="1" x14ac:dyDescent="0.25">
      <c r="B74" s="332" t="s">
        <v>18</v>
      </c>
      <c r="C74" s="333"/>
      <c r="D74" s="300">
        <f>MAX(E49:E64)</f>
        <v>9</v>
      </c>
      <c r="E74" s="305"/>
      <c r="F74" s="300">
        <f>MAX(G49:G61)</f>
        <v>12</v>
      </c>
      <c r="G74" s="305"/>
      <c r="H74" s="40">
        <f>MAX(H49:H61)</f>
        <v>9.75</v>
      </c>
      <c r="I74" s="300">
        <f>MAX(J49:J61)</f>
        <v>510</v>
      </c>
      <c r="J74" s="305"/>
      <c r="K74" s="300">
        <f>MAX(L49:L61)</f>
        <v>5</v>
      </c>
      <c r="L74" s="305"/>
      <c r="M74" s="300">
        <f>MAX(N49:N61)</f>
        <v>8.6</v>
      </c>
      <c r="N74" s="305"/>
      <c r="O74" s="40">
        <f>MAX(O49:O61)</f>
        <v>0.86</v>
      </c>
      <c r="P74" s="40">
        <f>MAX(P49:P61)</f>
        <v>0.56000000000000005</v>
      </c>
      <c r="Q74" s="300">
        <f>MAX(R49:R61)</f>
        <v>3.4</v>
      </c>
      <c r="R74" s="301"/>
      <c r="S74" s="200">
        <f>MAX(S49:S63)</f>
        <v>65</v>
      </c>
      <c r="T74" s="200">
        <f>MAX(T49:T63)</f>
        <v>69</v>
      </c>
      <c r="W74" s="332" t="s">
        <v>18</v>
      </c>
      <c r="X74" s="333"/>
      <c r="Y74" s="39">
        <f>MAX(Y48:Y62)</f>
        <v>5</v>
      </c>
      <c r="Z74" s="300">
        <f>MAX(AA48:AA62)</f>
        <v>7</v>
      </c>
      <c r="AA74" s="305"/>
      <c r="AB74" s="40">
        <f>MAX(AB48:AB62)</f>
        <v>7.4</v>
      </c>
      <c r="AC74" s="300">
        <f>MAX(AD48:AD62)</f>
        <v>6700</v>
      </c>
      <c r="AD74" s="305"/>
      <c r="AE74" s="300">
        <f>MAX(AF48:AF62)</f>
        <v>5</v>
      </c>
      <c r="AF74" s="305"/>
      <c r="AG74" s="300">
        <f>MAX(AH48:AH62)</f>
        <v>9.6</v>
      </c>
      <c r="AH74" s="305"/>
      <c r="AI74" s="40">
        <f>MAX(AI48:AI62)</f>
        <v>0.56000000000000005</v>
      </c>
      <c r="AJ74" s="229">
        <f>MAX(AK49:AK63)</f>
        <v>2.1</v>
      </c>
      <c r="AK74" s="230"/>
      <c r="AL74" s="229">
        <f>MAX(AL49:AL63)</f>
        <v>70</v>
      </c>
      <c r="AM74" s="229">
        <f>MAX(AM49:AM63)</f>
        <v>74</v>
      </c>
    </row>
    <row r="75" spans="2:39" x14ac:dyDescent="0.2">
      <c r="Z75" s="2"/>
      <c r="AJ75"/>
      <c r="AK75"/>
      <c r="AL75"/>
      <c r="AM75"/>
    </row>
    <row r="76" spans="2:39" x14ac:dyDescent="0.2">
      <c r="V76" s="19"/>
      <c r="Z76" s="2"/>
      <c r="AJ76"/>
      <c r="AK76"/>
      <c r="AL76"/>
      <c r="AM76"/>
    </row>
    <row r="77" spans="2:39" x14ac:dyDescent="0.2">
      <c r="V77" s="19"/>
      <c r="Z77" s="2"/>
      <c r="AJ77"/>
      <c r="AK77"/>
      <c r="AL77"/>
      <c r="AM77"/>
    </row>
    <row r="78" spans="2:39" x14ac:dyDescent="0.2">
      <c r="V78" s="19"/>
    </row>
    <row r="79" spans="2:39" ht="29.25" customHeight="1" x14ac:dyDescent="0.2"/>
  </sheetData>
  <mergeCells count="220">
    <mergeCell ref="D34:E34"/>
    <mergeCell ref="D35:E35"/>
    <mergeCell ref="D30:E30"/>
    <mergeCell ref="D32:E32"/>
    <mergeCell ref="F73:G73"/>
    <mergeCell ref="I73:J73"/>
    <mergeCell ref="K73:L73"/>
    <mergeCell ref="M73:N73"/>
    <mergeCell ref="Q73:R73"/>
    <mergeCell ref="D68:E68"/>
    <mergeCell ref="D69:E69"/>
    <mergeCell ref="H44:I44"/>
    <mergeCell ref="M46:N46"/>
    <mergeCell ref="B74:C74"/>
    <mergeCell ref="F74:G74"/>
    <mergeCell ref="I74:J74"/>
    <mergeCell ref="K74:L74"/>
    <mergeCell ref="M74:N74"/>
    <mergeCell ref="D73:E73"/>
    <mergeCell ref="Q74:R74"/>
    <mergeCell ref="B70:C70"/>
    <mergeCell ref="I70:J70"/>
    <mergeCell ref="I71:J71"/>
    <mergeCell ref="K71:L71"/>
    <mergeCell ref="M71:N71"/>
    <mergeCell ref="Q71:R71"/>
    <mergeCell ref="B72:C72"/>
    <mergeCell ref="F72:G72"/>
    <mergeCell ref="I72:J72"/>
    <mergeCell ref="K72:L72"/>
    <mergeCell ref="M72:N72"/>
    <mergeCell ref="Q72:R72"/>
    <mergeCell ref="D71:E71"/>
    <mergeCell ref="D72:E72"/>
    <mergeCell ref="D74:E74"/>
    <mergeCell ref="B68:C68"/>
    <mergeCell ref="F68:G68"/>
    <mergeCell ref="I68:J68"/>
    <mergeCell ref="K68:L68"/>
    <mergeCell ref="M68:N68"/>
    <mergeCell ref="Q68:R68"/>
    <mergeCell ref="I69:J69"/>
    <mergeCell ref="K69:L69"/>
    <mergeCell ref="M69:N69"/>
    <mergeCell ref="Q69:R69"/>
    <mergeCell ref="AK35:AL35"/>
    <mergeCell ref="Q46:R46"/>
    <mergeCell ref="B47:B48"/>
    <mergeCell ref="C47:C48"/>
    <mergeCell ref="D47:R47"/>
    <mergeCell ref="D48:R48"/>
    <mergeCell ref="D46:E46"/>
    <mergeCell ref="F67:G67"/>
    <mergeCell ref="I67:J67"/>
    <mergeCell ref="K67:L67"/>
    <mergeCell ref="M67:N67"/>
    <mergeCell ref="Q67:R67"/>
    <mergeCell ref="B35:C35"/>
    <mergeCell ref="F35:G35"/>
    <mergeCell ref="I35:J35"/>
    <mergeCell ref="K35:L35"/>
    <mergeCell ref="M35:N35"/>
    <mergeCell ref="Q35:R35"/>
    <mergeCell ref="W35:X35"/>
    <mergeCell ref="Z35:AA35"/>
    <mergeCell ref="AC35:AD35"/>
    <mergeCell ref="H41:I41"/>
    <mergeCell ref="H42:I42"/>
    <mergeCell ref="H43:I43"/>
    <mergeCell ref="B33:C33"/>
    <mergeCell ref="F33:G33"/>
    <mergeCell ref="I33:J33"/>
    <mergeCell ref="K33:L33"/>
    <mergeCell ref="M33:N33"/>
    <mergeCell ref="Q33:R33"/>
    <mergeCell ref="W33:X33"/>
    <mergeCell ref="Z33:AA33"/>
    <mergeCell ref="AC33:AD33"/>
    <mergeCell ref="D33:E33"/>
    <mergeCell ref="B31:C31"/>
    <mergeCell ref="I31:J31"/>
    <mergeCell ref="W31:X31"/>
    <mergeCell ref="AC31:AD31"/>
    <mergeCell ref="I30:J30"/>
    <mergeCell ref="K30:L30"/>
    <mergeCell ref="M30:N30"/>
    <mergeCell ref="Q30:R30"/>
    <mergeCell ref="I32:J32"/>
    <mergeCell ref="K32:L32"/>
    <mergeCell ref="M32:N32"/>
    <mergeCell ref="Q32:R32"/>
    <mergeCell ref="AC32:AD32"/>
    <mergeCell ref="B29:C29"/>
    <mergeCell ref="F29:G29"/>
    <mergeCell ref="I29:J29"/>
    <mergeCell ref="K29:L29"/>
    <mergeCell ref="M29:N29"/>
    <mergeCell ref="Q29:R29"/>
    <mergeCell ref="AG29:AH29"/>
    <mergeCell ref="AK29:AL29"/>
    <mergeCell ref="AC28:AD28"/>
    <mergeCell ref="AE28:AF28"/>
    <mergeCell ref="AG28:AH28"/>
    <mergeCell ref="AK28:AL28"/>
    <mergeCell ref="W29:X29"/>
    <mergeCell ref="Z29:AA29"/>
    <mergeCell ref="AC29:AD29"/>
    <mergeCell ref="AE29:AF29"/>
    <mergeCell ref="D29:E29"/>
    <mergeCell ref="AK8:AL8"/>
    <mergeCell ref="B9:B10"/>
    <mergeCell ref="C9:C10"/>
    <mergeCell ref="D9:R9"/>
    <mergeCell ref="W9:W10"/>
    <mergeCell ref="X9:X10"/>
    <mergeCell ref="Y9:AL9"/>
    <mergeCell ref="F10:G10"/>
    <mergeCell ref="I10:J10"/>
    <mergeCell ref="K10:L10"/>
    <mergeCell ref="M10:N10"/>
    <mergeCell ref="Q10:R10"/>
    <mergeCell ref="Y10:AL10"/>
    <mergeCell ref="D8:E8"/>
    <mergeCell ref="D10:E10"/>
    <mergeCell ref="B7:C7"/>
    <mergeCell ref="F8:G8"/>
    <mergeCell ref="I8:J8"/>
    <mergeCell ref="K8:L8"/>
    <mergeCell ref="M8:N8"/>
    <mergeCell ref="Q8:R8"/>
    <mergeCell ref="Z8:AA8"/>
    <mergeCell ref="AC8:AD8"/>
    <mergeCell ref="AE8:AF8"/>
    <mergeCell ref="O1:P1"/>
    <mergeCell ref="AI1:AJ1"/>
    <mergeCell ref="H3:I3"/>
    <mergeCell ref="AB3:AC3"/>
    <mergeCell ref="H4:I4"/>
    <mergeCell ref="AB4:AC4"/>
    <mergeCell ref="AB5:AC5"/>
    <mergeCell ref="D38:E38"/>
    <mergeCell ref="H6:I6"/>
    <mergeCell ref="AB6:AC6"/>
    <mergeCell ref="AG8:AH8"/>
    <mergeCell ref="F28:G28"/>
    <mergeCell ref="I28:J28"/>
    <mergeCell ref="K28:L28"/>
    <mergeCell ref="M28:N28"/>
    <mergeCell ref="Q28:R28"/>
    <mergeCell ref="Z28:AA28"/>
    <mergeCell ref="AC30:AD30"/>
    <mergeCell ref="AE30:AF30"/>
    <mergeCell ref="AG30:AH30"/>
    <mergeCell ref="AE32:AF32"/>
    <mergeCell ref="AG32:AH32"/>
    <mergeCell ref="AE33:AF33"/>
    <mergeCell ref="AG33:AH33"/>
    <mergeCell ref="W20:AL20"/>
    <mergeCell ref="AK30:AL30"/>
    <mergeCell ref="AK32:AL32"/>
    <mergeCell ref="AK33:AL33"/>
    <mergeCell ref="F34:G34"/>
    <mergeCell ref="I34:J34"/>
    <mergeCell ref="K34:L34"/>
    <mergeCell ref="M34:N34"/>
    <mergeCell ref="Q34:R34"/>
    <mergeCell ref="Z34:AA34"/>
    <mergeCell ref="AC34:AD34"/>
    <mergeCell ref="AE34:AF34"/>
    <mergeCell ref="AG34:AH34"/>
    <mergeCell ref="AK34:AL34"/>
    <mergeCell ref="AE35:AF35"/>
    <mergeCell ref="AG35:AH35"/>
    <mergeCell ref="X46:AH46"/>
    <mergeCell ref="Z47:AA47"/>
    <mergeCell ref="AC47:AD47"/>
    <mergeCell ref="AE47:AF47"/>
    <mergeCell ref="AG47:AH47"/>
    <mergeCell ref="F38:G38"/>
    <mergeCell ref="O39:P39"/>
    <mergeCell ref="F46:G46"/>
    <mergeCell ref="I46:J46"/>
    <mergeCell ref="K46:L46"/>
    <mergeCell ref="I38:J38"/>
    <mergeCell ref="K38:L38"/>
    <mergeCell ref="M38:N38"/>
    <mergeCell ref="AC69:AD69"/>
    <mergeCell ref="AE69:AF69"/>
    <mergeCell ref="AG69:AH69"/>
    <mergeCell ref="AJ69:AK69"/>
    <mergeCell ref="W70:X70"/>
    <mergeCell ref="AC70:AD70"/>
    <mergeCell ref="AJ47:AK47"/>
    <mergeCell ref="Y48:AK48"/>
    <mergeCell ref="W68:X68"/>
    <mergeCell ref="Z68:AA68"/>
    <mergeCell ref="AC68:AD68"/>
    <mergeCell ref="AE68:AF68"/>
    <mergeCell ref="AG68:AH68"/>
    <mergeCell ref="AJ68:AK68"/>
    <mergeCell ref="AC71:AD71"/>
    <mergeCell ref="AE71:AF71"/>
    <mergeCell ref="AG71:AH71"/>
    <mergeCell ref="AJ71:AK71"/>
    <mergeCell ref="W72:X72"/>
    <mergeCell ref="Z72:AA72"/>
    <mergeCell ref="AC72:AD72"/>
    <mergeCell ref="AE72:AF72"/>
    <mergeCell ref="AG72:AH72"/>
    <mergeCell ref="AJ72:AK72"/>
    <mergeCell ref="Z73:AA73"/>
    <mergeCell ref="AC73:AD73"/>
    <mergeCell ref="AE73:AF73"/>
    <mergeCell ref="AG73:AH73"/>
    <mergeCell ref="AJ73:AK73"/>
    <mergeCell ref="W74:X74"/>
    <mergeCell ref="Z74:AA74"/>
    <mergeCell ref="AC74:AD74"/>
    <mergeCell ref="AE74:AF74"/>
    <mergeCell ref="AG74:AH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Header>&amp;LLicence Number 1648&amp;C3502 Hobby's Yard Rd, Blayney</oddHeader>
  </headerFooter>
  <rowBreaks count="1" manualBreakCount="1">
    <brk id="36" max="16383" man="1"/>
  </rowBreaks>
  <colBreaks count="1" manualBreakCount="1">
    <brk id="21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81"/>
  <sheetViews>
    <sheetView zoomScale="85" zoomScaleNormal="85" workbookViewId="0">
      <selection activeCell="W23" sqref="W23"/>
    </sheetView>
  </sheetViews>
  <sheetFormatPr defaultRowHeight="12.75" x14ac:dyDescent="0.2"/>
  <cols>
    <col min="1" max="1" width="2.7109375" style="2" customWidth="1"/>
    <col min="2" max="3" width="13" style="2" customWidth="1"/>
    <col min="4" max="5" width="6.5703125" style="2" customWidth="1"/>
    <col min="6" max="6" width="5.7109375" style="19" customWidth="1"/>
    <col min="7" max="7" width="5.7109375" style="2" customWidth="1"/>
    <col min="8" max="8" width="8.7109375" style="2" customWidth="1"/>
    <col min="9" max="14" width="5.7109375" style="2" customWidth="1"/>
    <col min="15" max="15" width="14.140625" style="2" customWidth="1"/>
    <col min="16" max="16" width="12.28515625" style="2" customWidth="1"/>
    <col min="17" max="17" width="6.5703125" style="2" customWidth="1"/>
    <col min="18" max="18" width="6.85546875" style="2" customWidth="1"/>
    <col min="19" max="20" width="5.7109375" style="2" customWidth="1"/>
    <col min="21" max="22" width="2.7109375" style="2" customWidth="1"/>
    <col min="23" max="24" width="13" style="2" customWidth="1"/>
    <col min="25" max="25" width="12.140625" style="2" customWidth="1"/>
    <col min="26" max="26" width="5.7109375" style="19" customWidth="1"/>
    <col min="27" max="27" width="5.7109375" style="2" customWidth="1"/>
    <col min="28" max="28" width="8.7109375" style="2" customWidth="1"/>
    <col min="29" max="29" width="5.7109375" style="2" customWidth="1"/>
    <col min="30" max="30" width="6.28515625" style="2" customWidth="1"/>
    <col min="31" max="34" width="5.7109375" style="2" customWidth="1"/>
    <col min="35" max="35" width="14.140625" style="2" customWidth="1"/>
    <col min="36" max="36" width="10.7109375" style="2" customWidth="1"/>
    <col min="37" max="38" width="5.7109375" style="2" customWidth="1"/>
    <col min="39" max="39" width="6.7109375" style="2" customWidth="1"/>
  </cols>
  <sheetData>
    <row r="1" spans="1:38" ht="51.75" customHeight="1" x14ac:dyDescent="0.25">
      <c r="D1" s="55" t="s">
        <v>24</v>
      </c>
      <c r="E1" s="55"/>
      <c r="F1" s="18"/>
      <c r="O1" s="353" t="s">
        <v>25</v>
      </c>
      <c r="P1" s="353"/>
      <c r="Q1" s="57"/>
      <c r="R1" s="82"/>
      <c r="S1" s="82"/>
      <c r="T1" s="82"/>
      <c r="Y1" s="55" t="s">
        <v>24</v>
      </c>
      <c r="Z1" s="18"/>
      <c r="AI1" s="353" t="s">
        <v>25</v>
      </c>
      <c r="AJ1" s="353"/>
      <c r="AK1" s="172"/>
      <c r="AL1" s="82"/>
    </row>
    <row r="2" spans="1:38" ht="16.5" thickBot="1" x14ac:dyDescent="0.3">
      <c r="D2" s="55" t="s">
        <v>1</v>
      </c>
      <c r="E2" s="55"/>
      <c r="F2" s="18"/>
      <c r="O2" s="57"/>
      <c r="P2" s="57"/>
      <c r="Q2" s="57"/>
      <c r="R2" s="82"/>
      <c r="S2" s="82"/>
      <c r="T2" s="82"/>
      <c r="Y2" s="55" t="s">
        <v>1</v>
      </c>
      <c r="Z2" s="18"/>
      <c r="AI2" s="172"/>
      <c r="AJ2" s="172"/>
      <c r="AK2" s="172"/>
      <c r="AL2" s="82"/>
    </row>
    <row r="3" spans="1:38" ht="16.5" thickBot="1" x14ac:dyDescent="0.3">
      <c r="D3" s="55" t="s">
        <v>2</v>
      </c>
      <c r="E3" s="55"/>
      <c r="F3" s="18"/>
      <c r="H3" s="341">
        <v>1</v>
      </c>
      <c r="I3" s="342"/>
      <c r="K3" s="158"/>
      <c r="Y3" s="55" t="s">
        <v>2</v>
      </c>
      <c r="Z3" s="18"/>
      <c r="AB3" s="341">
        <v>3</v>
      </c>
      <c r="AC3" s="342"/>
      <c r="AE3" s="158"/>
    </row>
    <row r="4" spans="1:38" ht="16.5" thickBot="1" x14ac:dyDescent="0.3">
      <c r="B4"/>
      <c r="D4" s="55" t="s">
        <v>3</v>
      </c>
      <c r="E4" s="55"/>
      <c r="F4" s="18"/>
      <c r="H4" s="341" t="s">
        <v>66</v>
      </c>
      <c r="I4" s="342"/>
      <c r="W4"/>
      <c r="Y4" s="55" t="s">
        <v>3</v>
      </c>
      <c r="Z4" s="18"/>
      <c r="AB4" s="341" t="s">
        <v>66</v>
      </c>
      <c r="AC4" s="342"/>
    </row>
    <row r="5" spans="1:38" ht="16.5" thickBot="1" x14ac:dyDescent="0.3">
      <c r="D5" s="55" t="s">
        <v>27</v>
      </c>
      <c r="E5" s="55"/>
      <c r="F5" s="18"/>
      <c r="H5" s="178" t="s">
        <v>67</v>
      </c>
      <c r="I5" s="179"/>
      <c r="Y5" s="55" t="s">
        <v>27</v>
      </c>
      <c r="Z5" s="18"/>
      <c r="AB5" s="341" t="s">
        <v>28</v>
      </c>
      <c r="AC5" s="342"/>
    </row>
    <row r="6" spans="1:38" ht="16.5" thickBot="1" x14ac:dyDescent="0.3">
      <c r="D6" s="55" t="s">
        <v>29</v>
      </c>
      <c r="E6" s="55"/>
      <c r="F6" s="18"/>
      <c r="H6" s="343"/>
      <c r="I6" s="344"/>
      <c r="Y6" s="55" t="s">
        <v>29</v>
      </c>
      <c r="Z6" s="18"/>
      <c r="AB6" s="343"/>
      <c r="AC6" s="344"/>
    </row>
    <row r="7" spans="1:38" ht="29.25" customHeight="1" thickBot="1" x14ac:dyDescent="0.25">
      <c r="B7" s="345"/>
      <c r="C7" s="345"/>
      <c r="X7" s="19"/>
    </row>
    <row r="8" spans="1:38" ht="68.25" customHeight="1" thickBot="1" x14ac:dyDescent="0.25">
      <c r="A8" s="1"/>
      <c r="B8" s="85" t="s">
        <v>30</v>
      </c>
      <c r="C8" s="183" t="s">
        <v>57</v>
      </c>
      <c r="D8" s="358" t="s">
        <v>52</v>
      </c>
      <c r="E8" s="315"/>
      <c r="F8" s="308" t="s">
        <v>7</v>
      </c>
      <c r="G8" s="315"/>
      <c r="H8" s="8" t="s">
        <v>8</v>
      </c>
      <c r="I8" s="308" t="s">
        <v>9</v>
      </c>
      <c r="J8" s="315"/>
      <c r="K8" s="308" t="s">
        <v>10</v>
      </c>
      <c r="L8" s="315"/>
      <c r="M8" s="308" t="s">
        <v>11</v>
      </c>
      <c r="N8" s="315"/>
      <c r="O8" s="7" t="s">
        <v>12</v>
      </c>
      <c r="P8" s="7" t="s">
        <v>41</v>
      </c>
      <c r="Q8" s="308" t="s">
        <v>13</v>
      </c>
      <c r="R8" s="309"/>
      <c r="S8" s="197" t="s">
        <v>61</v>
      </c>
      <c r="T8" s="197" t="s">
        <v>62</v>
      </c>
      <c r="W8" s="85" t="s">
        <v>30</v>
      </c>
      <c r="X8" s="183" t="s">
        <v>57</v>
      </c>
      <c r="Y8" s="76" t="s">
        <v>52</v>
      </c>
      <c r="Z8" s="308" t="s">
        <v>7</v>
      </c>
      <c r="AA8" s="315"/>
      <c r="AB8" s="8" t="s">
        <v>8</v>
      </c>
      <c r="AC8" s="308" t="s">
        <v>9</v>
      </c>
      <c r="AD8" s="315"/>
      <c r="AE8" s="308" t="s">
        <v>10</v>
      </c>
      <c r="AF8" s="315"/>
      <c r="AG8" s="308" t="s">
        <v>11</v>
      </c>
      <c r="AH8" s="315"/>
      <c r="AI8" s="7" t="s">
        <v>12</v>
      </c>
      <c r="AJ8" s="7" t="s">
        <v>41</v>
      </c>
      <c r="AK8" s="308" t="s">
        <v>13</v>
      </c>
      <c r="AL8" s="309"/>
    </row>
    <row r="9" spans="1:38" x14ac:dyDescent="0.2">
      <c r="A9" s="1"/>
      <c r="B9" s="334"/>
      <c r="C9" s="334"/>
      <c r="D9" s="323" t="s">
        <v>44</v>
      </c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7"/>
      <c r="S9" s="197"/>
      <c r="T9" s="197"/>
      <c r="W9" s="334"/>
      <c r="X9" s="334"/>
      <c r="Y9" s="323" t="s">
        <v>33</v>
      </c>
      <c r="Z9" s="346"/>
      <c r="AA9" s="346"/>
      <c r="AB9" s="346"/>
      <c r="AC9" s="346"/>
      <c r="AD9" s="346"/>
      <c r="AE9" s="346"/>
      <c r="AF9" s="346"/>
      <c r="AG9" s="346"/>
      <c r="AH9" s="346"/>
      <c r="AI9" s="346"/>
      <c r="AJ9" s="346"/>
      <c r="AK9" s="346"/>
      <c r="AL9" s="347"/>
    </row>
    <row r="10" spans="1:38" ht="13.5" thickBot="1" x14ac:dyDescent="0.25">
      <c r="A10" s="1"/>
      <c r="B10" s="335"/>
      <c r="C10" s="335"/>
      <c r="D10" s="329">
        <v>30</v>
      </c>
      <c r="E10" s="351"/>
      <c r="F10" s="351">
        <v>30</v>
      </c>
      <c r="G10" s="351"/>
      <c r="H10" s="188" t="s">
        <v>45</v>
      </c>
      <c r="I10" s="351">
        <v>600</v>
      </c>
      <c r="J10" s="351"/>
      <c r="K10" s="351">
        <v>10</v>
      </c>
      <c r="L10" s="351"/>
      <c r="M10" s="351">
        <v>15</v>
      </c>
      <c r="N10" s="351"/>
      <c r="O10" s="188">
        <v>1</v>
      </c>
      <c r="P10" s="188" t="s">
        <v>46</v>
      </c>
      <c r="Q10" s="351">
        <v>2</v>
      </c>
      <c r="R10" s="352"/>
      <c r="S10" s="198"/>
      <c r="T10" s="198"/>
      <c r="W10" s="335"/>
      <c r="X10" s="335"/>
      <c r="Y10" s="329" t="s">
        <v>34</v>
      </c>
      <c r="Z10" s="351"/>
      <c r="AA10" s="351"/>
      <c r="AB10" s="351"/>
      <c r="AC10" s="351"/>
      <c r="AD10" s="351"/>
      <c r="AE10" s="351"/>
      <c r="AF10" s="351"/>
      <c r="AG10" s="351"/>
      <c r="AH10" s="351"/>
      <c r="AI10" s="351"/>
      <c r="AJ10" s="351"/>
      <c r="AK10" s="351"/>
      <c r="AL10" s="352"/>
    </row>
    <row r="11" spans="1:38" x14ac:dyDescent="0.2">
      <c r="B11" s="141">
        <v>43936</v>
      </c>
      <c r="C11" s="193">
        <v>43950</v>
      </c>
      <c r="D11" s="190" t="s">
        <v>14</v>
      </c>
      <c r="E11" s="202">
        <v>5</v>
      </c>
      <c r="F11" s="189"/>
      <c r="G11" s="202">
        <v>1</v>
      </c>
      <c r="H11" s="203">
        <v>7.26</v>
      </c>
      <c r="I11" s="189"/>
      <c r="J11" s="202">
        <v>370</v>
      </c>
      <c r="K11" s="189" t="s">
        <v>14</v>
      </c>
      <c r="L11" s="202">
        <v>5</v>
      </c>
      <c r="M11" s="190"/>
      <c r="N11" s="202">
        <v>2.7</v>
      </c>
      <c r="O11" s="203">
        <v>0.66</v>
      </c>
      <c r="P11" s="203">
        <v>0.54</v>
      </c>
      <c r="Q11" s="189" t="s">
        <v>14</v>
      </c>
      <c r="R11" s="204">
        <v>0.5</v>
      </c>
      <c r="S11" s="231">
        <v>64</v>
      </c>
      <c r="T11" s="231">
        <v>68</v>
      </c>
      <c r="W11" s="141"/>
      <c r="X11" s="142"/>
      <c r="Y11" s="192"/>
      <c r="Z11" s="153"/>
      <c r="AA11" s="211"/>
      <c r="AB11" s="173"/>
      <c r="AC11" s="153"/>
      <c r="AD11" s="211"/>
      <c r="AE11" s="153"/>
      <c r="AF11" s="211"/>
      <c r="AG11" s="194"/>
      <c r="AH11" s="211"/>
      <c r="AI11" s="173"/>
      <c r="AJ11" s="173"/>
      <c r="AK11" s="154"/>
      <c r="AL11" s="212"/>
    </row>
    <row r="12" spans="1:38" x14ac:dyDescent="0.2">
      <c r="B12" s="143">
        <v>43962</v>
      </c>
      <c r="C12" s="143">
        <v>43976</v>
      </c>
      <c r="D12" s="190" t="s">
        <v>14</v>
      </c>
      <c r="E12" s="202">
        <v>5</v>
      </c>
      <c r="F12" s="156"/>
      <c r="G12" s="186">
        <v>1</v>
      </c>
      <c r="H12" s="174">
        <v>7.14</v>
      </c>
      <c r="I12" s="156"/>
      <c r="J12" s="186">
        <v>120</v>
      </c>
      <c r="K12" s="156" t="s">
        <v>14</v>
      </c>
      <c r="L12" s="186">
        <v>5</v>
      </c>
      <c r="M12" s="171"/>
      <c r="N12" s="186">
        <v>4</v>
      </c>
      <c r="O12" s="174">
        <v>0.24</v>
      </c>
      <c r="P12" s="174">
        <v>0.31</v>
      </c>
      <c r="Q12" s="156" t="s">
        <v>14</v>
      </c>
      <c r="R12" s="206">
        <v>0.5</v>
      </c>
      <c r="S12" s="231">
        <v>67</v>
      </c>
      <c r="T12" s="231">
        <v>72</v>
      </c>
      <c r="W12" s="143"/>
      <c r="X12" s="144"/>
      <c r="Y12" s="181"/>
      <c r="Z12" s="156"/>
      <c r="AA12" s="186"/>
      <c r="AB12" s="174"/>
      <c r="AC12" s="156"/>
      <c r="AD12" s="186"/>
      <c r="AE12" s="156"/>
      <c r="AF12" s="186"/>
      <c r="AG12" s="171"/>
      <c r="AH12" s="186"/>
      <c r="AI12" s="174"/>
      <c r="AJ12" s="174"/>
      <c r="AK12" s="156"/>
      <c r="AL12" s="206"/>
    </row>
    <row r="13" spans="1:38" x14ac:dyDescent="0.2">
      <c r="B13" s="139">
        <v>43985</v>
      </c>
      <c r="C13" s="139">
        <v>44000</v>
      </c>
      <c r="D13" s="171" t="s">
        <v>14</v>
      </c>
      <c r="E13" s="186">
        <v>5</v>
      </c>
      <c r="F13" s="149" t="s">
        <v>14</v>
      </c>
      <c r="G13" s="207">
        <v>1</v>
      </c>
      <c r="H13" s="155">
        <v>6.85</v>
      </c>
      <c r="I13" s="149"/>
      <c r="J13" s="207">
        <v>90</v>
      </c>
      <c r="K13" s="149" t="s">
        <v>14</v>
      </c>
      <c r="L13" s="207">
        <v>5</v>
      </c>
      <c r="M13" s="151"/>
      <c r="N13" s="207">
        <v>5.4</v>
      </c>
      <c r="O13" s="155">
        <v>0.05</v>
      </c>
      <c r="P13" s="155">
        <v>0.28999999999999998</v>
      </c>
      <c r="Q13" s="150" t="s">
        <v>14</v>
      </c>
      <c r="R13" s="209">
        <v>0.5</v>
      </c>
      <c r="S13" s="231">
        <v>71</v>
      </c>
      <c r="T13" s="231">
        <v>75</v>
      </c>
      <c r="W13" s="143"/>
      <c r="X13" s="144"/>
      <c r="Y13" s="181"/>
      <c r="Z13" s="156"/>
      <c r="AA13" s="186"/>
      <c r="AB13" s="174"/>
      <c r="AC13" s="156"/>
      <c r="AD13" s="186"/>
      <c r="AE13" s="156"/>
      <c r="AF13" s="186"/>
      <c r="AG13" s="171"/>
      <c r="AH13" s="186"/>
      <c r="AI13" s="174"/>
      <c r="AJ13" s="174"/>
      <c r="AK13" s="156"/>
      <c r="AL13" s="206"/>
    </row>
    <row r="14" spans="1:38" x14ac:dyDescent="0.2">
      <c r="B14" s="141">
        <v>44026</v>
      </c>
      <c r="C14" s="141">
        <v>44042</v>
      </c>
      <c r="D14" s="171" t="s">
        <v>14</v>
      </c>
      <c r="E14" s="186">
        <v>5</v>
      </c>
      <c r="F14" s="149" t="s">
        <v>14</v>
      </c>
      <c r="G14" s="207">
        <v>1</v>
      </c>
      <c r="H14" s="155">
        <v>6.97</v>
      </c>
      <c r="I14" s="149"/>
      <c r="J14" s="207">
        <v>77</v>
      </c>
      <c r="K14" s="150" t="s">
        <v>14</v>
      </c>
      <c r="L14" s="208">
        <v>5</v>
      </c>
      <c r="M14" s="151"/>
      <c r="N14" s="207">
        <v>4.5999999999999996</v>
      </c>
      <c r="O14" s="155">
        <v>0.09</v>
      </c>
      <c r="P14" s="155">
        <v>0.34</v>
      </c>
      <c r="Q14" s="149" t="s">
        <v>14</v>
      </c>
      <c r="R14" s="210">
        <v>0.5</v>
      </c>
      <c r="S14" s="231">
        <v>71</v>
      </c>
      <c r="T14" s="231">
        <v>75</v>
      </c>
      <c r="W14" s="141"/>
      <c r="X14" s="142"/>
      <c r="Y14" s="180"/>
      <c r="Z14" s="149"/>
      <c r="AA14" s="207"/>
      <c r="AB14" s="155"/>
      <c r="AC14" s="149"/>
      <c r="AD14" s="207"/>
      <c r="AE14" s="150"/>
      <c r="AF14" s="208"/>
      <c r="AG14" s="151"/>
      <c r="AH14" s="207"/>
      <c r="AI14" s="155"/>
      <c r="AJ14" s="155"/>
      <c r="AK14" s="149"/>
      <c r="AL14" s="210"/>
    </row>
    <row r="15" spans="1:38" x14ac:dyDescent="0.2">
      <c r="B15" s="141">
        <v>44054</v>
      </c>
      <c r="C15" s="141">
        <v>44067</v>
      </c>
      <c r="D15" s="194" t="s">
        <v>14</v>
      </c>
      <c r="E15" s="211">
        <v>5</v>
      </c>
      <c r="F15" s="153" t="s">
        <v>14</v>
      </c>
      <c r="G15" s="211">
        <v>1</v>
      </c>
      <c r="H15" s="173">
        <v>7.86</v>
      </c>
      <c r="I15" s="153"/>
      <c r="J15" s="211">
        <v>110</v>
      </c>
      <c r="K15" s="153" t="s">
        <v>14</v>
      </c>
      <c r="L15" s="211">
        <v>5</v>
      </c>
      <c r="M15" s="194"/>
      <c r="N15" s="211">
        <v>8.8000000000000007</v>
      </c>
      <c r="O15" s="173">
        <v>0.24</v>
      </c>
      <c r="P15" s="173">
        <v>0.32</v>
      </c>
      <c r="Q15" s="154" t="s">
        <v>14</v>
      </c>
      <c r="R15" s="212">
        <v>0.5</v>
      </c>
      <c r="S15" s="231">
        <v>67</v>
      </c>
      <c r="T15" s="231">
        <v>72</v>
      </c>
      <c r="W15" s="141"/>
      <c r="X15" s="142"/>
      <c r="Y15" s="192"/>
      <c r="Z15" s="153"/>
      <c r="AA15" s="211"/>
      <c r="AB15" s="173"/>
      <c r="AC15" s="153"/>
      <c r="AD15" s="211"/>
      <c r="AE15" s="153"/>
      <c r="AF15" s="211"/>
      <c r="AG15" s="194"/>
      <c r="AH15" s="211"/>
      <c r="AI15" s="173"/>
      <c r="AJ15" s="173"/>
      <c r="AK15" s="154"/>
      <c r="AL15" s="212"/>
    </row>
    <row r="16" spans="1:38" x14ac:dyDescent="0.2">
      <c r="B16" s="139">
        <v>44083</v>
      </c>
      <c r="C16" s="139">
        <v>44098</v>
      </c>
      <c r="D16" s="171" t="s">
        <v>14</v>
      </c>
      <c r="E16" s="211">
        <v>5</v>
      </c>
      <c r="F16" s="153"/>
      <c r="G16" s="211">
        <v>1</v>
      </c>
      <c r="H16" s="173">
        <v>7.18</v>
      </c>
      <c r="I16" s="153"/>
      <c r="J16" s="211">
        <v>7</v>
      </c>
      <c r="K16" s="153" t="s">
        <v>14</v>
      </c>
      <c r="L16" s="211">
        <v>5</v>
      </c>
      <c r="M16" s="194"/>
      <c r="N16" s="211">
        <v>6.9</v>
      </c>
      <c r="O16" s="173">
        <v>0.17</v>
      </c>
      <c r="P16" s="173">
        <v>0.2</v>
      </c>
      <c r="Q16" s="154" t="s">
        <v>14</v>
      </c>
      <c r="R16" s="212">
        <v>0.5</v>
      </c>
      <c r="S16" s="231">
        <v>65</v>
      </c>
      <c r="T16" s="231">
        <v>69</v>
      </c>
      <c r="W16" s="139"/>
      <c r="X16" s="140"/>
      <c r="Y16" s="181"/>
      <c r="Z16" s="156"/>
      <c r="AA16" s="186"/>
      <c r="AB16" s="174"/>
      <c r="AC16" s="156"/>
      <c r="AD16" s="186"/>
      <c r="AE16" s="156"/>
      <c r="AF16" s="186"/>
      <c r="AG16" s="171"/>
      <c r="AH16" s="186"/>
      <c r="AI16" s="174"/>
      <c r="AJ16" s="174"/>
      <c r="AK16" s="156"/>
      <c r="AL16" s="206"/>
    </row>
    <row r="17" spans="2:38" x14ac:dyDescent="0.2">
      <c r="B17" s="143">
        <v>44118</v>
      </c>
      <c r="C17" s="143">
        <v>44131</v>
      </c>
      <c r="D17" s="171" t="s">
        <v>14</v>
      </c>
      <c r="E17" s="186">
        <v>5</v>
      </c>
      <c r="F17" s="156"/>
      <c r="G17" s="186">
        <v>2</v>
      </c>
      <c r="H17" s="155">
        <v>7.28</v>
      </c>
      <c r="I17" s="156"/>
      <c r="J17" s="186">
        <v>10</v>
      </c>
      <c r="K17" s="156" t="s">
        <v>14</v>
      </c>
      <c r="L17" s="186">
        <v>5</v>
      </c>
      <c r="M17" s="171"/>
      <c r="N17" s="186">
        <v>3.8</v>
      </c>
      <c r="O17" s="174">
        <v>0.36</v>
      </c>
      <c r="P17" s="174">
        <v>0.2</v>
      </c>
      <c r="Q17" s="156" t="s">
        <v>14</v>
      </c>
      <c r="R17" s="206">
        <v>0.5</v>
      </c>
      <c r="S17" s="231">
        <v>59</v>
      </c>
      <c r="T17" s="231">
        <v>64</v>
      </c>
      <c r="W17" s="143"/>
      <c r="X17" s="144"/>
      <c r="Y17" s="181"/>
      <c r="Z17" s="156"/>
      <c r="AA17" s="186"/>
      <c r="AB17" s="174"/>
      <c r="AC17" s="156"/>
      <c r="AD17" s="186"/>
      <c r="AE17" s="156"/>
      <c r="AF17" s="186"/>
      <c r="AG17" s="171"/>
      <c r="AH17" s="186"/>
      <c r="AI17" s="174"/>
      <c r="AJ17" s="174"/>
      <c r="AK17" s="156"/>
      <c r="AL17" s="206"/>
    </row>
    <row r="18" spans="2:38" x14ac:dyDescent="0.2">
      <c r="B18" s="145">
        <v>44147</v>
      </c>
      <c r="C18" s="145">
        <v>44159</v>
      </c>
      <c r="D18" s="215" t="s">
        <v>14</v>
      </c>
      <c r="E18" s="214">
        <v>5</v>
      </c>
      <c r="F18" s="159"/>
      <c r="G18" s="214">
        <v>3</v>
      </c>
      <c r="H18" s="155">
        <v>7.55</v>
      </c>
      <c r="I18" s="159"/>
      <c r="J18" s="214">
        <v>61</v>
      </c>
      <c r="K18" s="159" t="s">
        <v>14</v>
      </c>
      <c r="L18" s="214">
        <v>5</v>
      </c>
      <c r="M18" s="215"/>
      <c r="N18" s="214">
        <v>3</v>
      </c>
      <c r="O18" s="175">
        <v>1.1000000000000001</v>
      </c>
      <c r="P18" s="175">
        <v>0.28000000000000003</v>
      </c>
      <c r="Q18" s="159" t="s">
        <v>14</v>
      </c>
      <c r="R18" s="216">
        <v>0.5</v>
      </c>
      <c r="S18" s="231">
        <v>56</v>
      </c>
      <c r="T18" s="231">
        <v>60</v>
      </c>
      <c r="W18" s="145"/>
      <c r="X18" s="146"/>
      <c r="Y18" s="213"/>
      <c r="Z18" s="159"/>
      <c r="AA18" s="214"/>
      <c r="AB18" s="175"/>
      <c r="AC18" s="159"/>
      <c r="AD18" s="214"/>
      <c r="AE18" s="159"/>
      <c r="AF18" s="214"/>
      <c r="AG18" s="215"/>
      <c r="AH18" s="214"/>
      <c r="AI18" s="175"/>
      <c r="AJ18" s="175"/>
      <c r="AK18" s="159"/>
      <c r="AL18" s="216"/>
    </row>
    <row r="19" spans="2:38" x14ac:dyDescent="0.2">
      <c r="B19" s="143">
        <v>44174</v>
      </c>
      <c r="C19" s="143">
        <v>44186</v>
      </c>
      <c r="D19" s="171" t="s">
        <v>14</v>
      </c>
      <c r="E19" s="218">
        <v>5</v>
      </c>
      <c r="F19" s="161"/>
      <c r="G19" s="218">
        <v>2</v>
      </c>
      <c r="H19" s="173">
        <v>7.16</v>
      </c>
      <c r="I19" s="161"/>
      <c r="J19" s="218">
        <v>3</v>
      </c>
      <c r="K19" s="157" t="s">
        <v>14</v>
      </c>
      <c r="L19" s="218">
        <v>5</v>
      </c>
      <c r="M19" s="161"/>
      <c r="N19" s="218">
        <v>2.7</v>
      </c>
      <c r="O19" s="182">
        <v>1.9</v>
      </c>
      <c r="P19" s="182">
        <v>0.2</v>
      </c>
      <c r="Q19" s="157" t="s">
        <v>14</v>
      </c>
      <c r="R19" s="206">
        <v>0.5</v>
      </c>
      <c r="S19" s="231">
        <v>51</v>
      </c>
      <c r="T19" s="231">
        <v>56</v>
      </c>
      <c r="W19" s="143"/>
      <c r="X19" s="143"/>
      <c r="Y19" s="217"/>
      <c r="Z19" s="161"/>
      <c r="AA19" s="218"/>
      <c r="AB19" s="182"/>
      <c r="AC19" s="157"/>
      <c r="AD19" s="218"/>
      <c r="AE19" s="157"/>
      <c r="AF19" s="218"/>
      <c r="AG19" s="161"/>
      <c r="AH19" s="218"/>
      <c r="AI19" s="182"/>
      <c r="AJ19" s="182"/>
      <c r="AK19" s="157"/>
      <c r="AL19" s="206"/>
    </row>
    <row r="20" spans="2:38" x14ac:dyDescent="0.2">
      <c r="B20" s="139">
        <v>44209</v>
      </c>
      <c r="C20" s="139">
        <v>44223</v>
      </c>
      <c r="D20" s="234" t="s">
        <v>14</v>
      </c>
      <c r="E20" s="220">
        <v>5</v>
      </c>
      <c r="F20" s="184"/>
      <c r="G20" s="220">
        <v>4</v>
      </c>
      <c r="H20" s="185">
        <v>7.26</v>
      </c>
      <c r="I20" s="184"/>
      <c r="J20" s="220">
        <v>2</v>
      </c>
      <c r="K20" s="160" t="s">
        <v>14</v>
      </c>
      <c r="L20" s="220">
        <v>5</v>
      </c>
      <c r="M20" s="184"/>
      <c r="N20" s="220">
        <v>4.9000000000000004</v>
      </c>
      <c r="O20" s="185">
        <v>1.9</v>
      </c>
      <c r="P20" s="185">
        <v>0.22</v>
      </c>
      <c r="Q20" s="160" t="s">
        <v>14</v>
      </c>
      <c r="R20" s="221">
        <v>0.5</v>
      </c>
      <c r="S20" s="231">
        <v>56</v>
      </c>
      <c r="T20" s="231">
        <v>62</v>
      </c>
      <c r="W20" s="143"/>
      <c r="X20" s="143"/>
      <c r="Y20" s="217"/>
      <c r="Z20" s="161"/>
      <c r="AA20" s="218"/>
      <c r="AB20" s="182"/>
      <c r="AC20" s="157"/>
      <c r="AD20" s="218"/>
      <c r="AE20" s="157"/>
      <c r="AF20" s="218"/>
      <c r="AG20" s="161"/>
      <c r="AH20" s="218"/>
      <c r="AI20" s="182"/>
      <c r="AJ20" s="182"/>
      <c r="AK20" s="157"/>
      <c r="AL20" s="206"/>
    </row>
    <row r="21" spans="2:38" x14ac:dyDescent="0.2">
      <c r="B21" s="143">
        <v>44244</v>
      </c>
      <c r="C21" s="143">
        <v>44257</v>
      </c>
      <c r="D21" s="171" t="s">
        <v>14</v>
      </c>
      <c r="E21" s="218">
        <v>5</v>
      </c>
      <c r="F21" s="161"/>
      <c r="G21" s="218">
        <v>2</v>
      </c>
      <c r="H21" s="182">
        <v>7.04</v>
      </c>
      <c r="I21" s="161"/>
      <c r="J21" s="218">
        <v>3</v>
      </c>
      <c r="K21" s="157" t="s">
        <v>14</v>
      </c>
      <c r="L21" s="218">
        <v>5</v>
      </c>
      <c r="M21" s="161"/>
      <c r="N21" s="218">
        <v>3.6</v>
      </c>
      <c r="O21" s="182">
        <v>0.64</v>
      </c>
      <c r="P21" s="182">
        <v>0.22</v>
      </c>
      <c r="Q21" s="157" t="s">
        <v>14</v>
      </c>
      <c r="R21" s="206">
        <v>0.5</v>
      </c>
      <c r="S21" s="231">
        <v>57</v>
      </c>
      <c r="T21" s="231">
        <v>62</v>
      </c>
      <c r="W21" s="143"/>
      <c r="X21" s="143"/>
      <c r="Y21" s="222"/>
      <c r="Z21" s="161"/>
      <c r="AA21" s="218"/>
      <c r="AB21" s="182"/>
      <c r="AC21" s="161"/>
      <c r="AD21" s="218"/>
      <c r="AE21" s="157"/>
      <c r="AF21" s="218"/>
      <c r="AG21" s="161"/>
      <c r="AH21" s="218"/>
      <c r="AI21" s="182"/>
      <c r="AJ21" s="182"/>
      <c r="AK21" s="157"/>
      <c r="AL21" s="206"/>
    </row>
    <row r="22" spans="2:38" x14ac:dyDescent="0.2">
      <c r="B22" s="143">
        <v>44272</v>
      </c>
      <c r="C22" s="143">
        <v>44285</v>
      </c>
      <c r="D22" s="171" t="s">
        <v>14</v>
      </c>
      <c r="E22" s="218">
        <v>5</v>
      </c>
      <c r="F22" s="161"/>
      <c r="G22" s="218">
        <v>2</v>
      </c>
      <c r="H22" s="182">
        <v>7.06</v>
      </c>
      <c r="I22" s="161"/>
      <c r="J22" s="218">
        <v>210</v>
      </c>
      <c r="K22" s="157" t="s">
        <v>14</v>
      </c>
      <c r="L22" s="218">
        <v>5</v>
      </c>
      <c r="M22" s="161"/>
      <c r="N22" s="218">
        <v>4.9000000000000004</v>
      </c>
      <c r="O22" s="182">
        <v>0.47</v>
      </c>
      <c r="P22" s="182">
        <v>0.2</v>
      </c>
      <c r="Q22" s="157" t="s">
        <v>14</v>
      </c>
      <c r="R22" s="206">
        <v>0.5</v>
      </c>
      <c r="S22" s="231">
        <v>60</v>
      </c>
      <c r="T22" s="231">
        <v>64</v>
      </c>
      <c r="W22" s="143"/>
      <c r="X22" s="143"/>
      <c r="Y22" s="222"/>
      <c r="Z22" s="161"/>
      <c r="AA22" s="218"/>
      <c r="AB22" s="182"/>
      <c r="AC22" s="157"/>
      <c r="AD22" s="218"/>
      <c r="AE22" s="157"/>
      <c r="AF22" s="218"/>
      <c r="AG22" s="161"/>
      <c r="AH22" s="218"/>
      <c r="AI22" s="182"/>
      <c r="AJ22" s="182"/>
      <c r="AK22" s="157"/>
      <c r="AL22" s="206"/>
    </row>
    <row r="23" spans="2:38" x14ac:dyDescent="0.2">
      <c r="B23" s="141"/>
      <c r="C23" s="141"/>
      <c r="D23" s="194"/>
      <c r="E23" s="211"/>
      <c r="F23" s="153"/>
      <c r="G23" s="211"/>
      <c r="H23" s="173"/>
      <c r="I23" s="153"/>
      <c r="J23" s="211"/>
      <c r="K23" s="153"/>
      <c r="L23" s="211"/>
      <c r="M23" s="194"/>
      <c r="N23" s="211"/>
      <c r="O23" s="173"/>
      <c r="P23" s="173"/>
      <c r="Q23" s="154"/>
      <c r="R23" s="212"/>
      <c r="S23" s="231"/>
      <c r="T23" s="231"/>
      <c r="W23" s="141"/>
      <c r="X23" s="142"/>
      <c r="Y23" s="192"/>
      <c r="Z23" s="153"/>
      <c r="AA23" s="211"/>
      <c r="AB23" s="173"/>
      <c r="AC23" s="153"/>
      <c r="AD23" s="211"/>
      <c r="AE23" s="153"/>
      <c r="AF23" s="211"/>
      <c r="AG23" s="194"/>
      <c r="AH23" s="211"/>
      <c r="AI23" s="173"/>
      <c r="AJ23" s="173"/>
      <c r="AK23" s="154"/>
      <c r="AL23" s="212"/>
    </row>
    <row r="24" spans="2:38" x14ac:dyDescent="0.2">
      <c r="B24" s="143"/>
      <c r="C24" s="143"/>
      <c r="D24" s="171"/>
      <c r="E24" s="186"/>
      <c r="F24" s="156"/>
      <c r="G24" s="186"/>
      <c r="H24" s="174"/>
      <c r="I24" s="156"/>
      <c r="J24" s="186"/>
      <c r="K24" s="156"/>
      <c r="L24" s="186"/>
      <c r="M24" s="171"/>
      <c r="N24" s="186"/>
      <c r="O24" s="174"/>
      <c r="P24" s="174"/>
      <c r="Q24" s="156"/>
      <c r="R24" s="206"/>
      <c r="S24" s="231"/>
      <c r="T24" s="231"/>
      <c r="W24" s="143"/>
      <c r="X24" s="144"/>
      <c r="Y24" s="181"/>
      <c r="Z24" s="156"/>
      <c r="AA24" s="186"/>
      <c r="AB24" s="174"/>
      <c r="AC24" s="156"/>
      <c r="AD24" s="186"/>
      <c r="AE24" s="156"/>
      <c r="AF24" s="186"/>
      <c r="AG24" s="171"/>
      <c r="AH24" s="186"/>
      <c r="AI24" s="174"/>
      <c r="AJ24" s="174"/>
      <c r="AK24" s="156"/>
      <c r="AL24" s="206"/>
    </row>
    <row r="25" spans="2:38" ht="13.5" thickBot="1" x14ac:dyDescent="0.25">
      <c r="B25" s="166"/>
      <c r="C25" s="166"/>
      <c r="D25" s="278"/>
      <c r="E25" s="223"/>
      <c r="F25" s="169"/>
      <c r="G25" s="223"/>
      <c r="H25" s="170"/>
      <c r="I25" s="169"/>
      <c r="J25" s="223"/>
      <c r="K25" s="168"/>
      <c r="L25" s="223"/>
      <c r="M25" s="169"/>
      <c r="N25" s="223"/>
      <c r="O25" s="170"/>
      <c r="P25" s="170"/>
      <c r="Q25" s="168"/>
      <c r="R25" s="224"/>
      <c r="S25" s="231"/>
      <c r="T25" s="231"/>
      <c r="W25" s="166"/>
      <c r="X25" s="166"/>
      <c r="Y25" s="167"/>
      <c r="Z25" s="169"/>
      <c r="AA25" s="223"/>
      <c r="AB25" s="170"/>
      <c r="AC25" s="169"/>
      <c r="AD25" s="223"/>
      <c r="AE25" s="168"/>
      <c r="AF25" s="223"/>
      <c r="AG25" s="169"/>
      <c r="AH25" s="223"/>
      <c r="AI25" s="170"/>
      <c r="AJ25" s="170"/>
      <c r="AK25" s="168"/>
      <c r="AL25" s="224"/>
    </row>
    <row r="26" spans="2:38" x14ac:dyDescent="0.2">
      <c r="F26" s="2"/>
      <c r="I26" s="158"/>
      <c r="Z26" s="2"/>
    </row>
    <row r="28" spans="2:38" ht="13.5" thickBot="1" x14ac:dyDescent="0.25">
      <c r="B28" s="225"/>
      <c r="C28" s="225"/>
      <c r="D28" s="225"/>
      <c r="E28" s="225"/>
      <c r="F28" s="319"/>
      <c r="G28" s="319"/>
      <c r="H28" s="225"/>
      <c r="I28" s="319"/>
      <c r="J28" s="319"/>
      <c r="K28" s="319"/>
      <c r="L28" s="319"/>
      <c r="M28" s="319"/>
      <c r="N28" s="319"/>
      <c r="O28" s="225"/>
      <c r="P28" s="225"/>
      <c r="Q28" s="319"/>
      <c r="R28" s="319"/>
      <c r="S28" s="225"/>
      <c r="T28" s="225"/>
      <c r="W28" s="225"/>
      <c r="X28" s="225"/>
      <c r="Y28" s="225"/>
      <c r="Z28" s="319"/>
      <c r="AA28" s="319"/>
      <c r="AB28" s="225"/>
      <c r="AC28" s="319"/>
      <c r="AD28" s="319"/>
      <c r="AE28" s="319"/>
      <c r="AF28" s="319"/>
      <c r="AG28" s="319"/>
      <c r="AH28" s="319"/>
      <c r="AI28" s="225"/>
      <c r="AJ28" s="225"/>
      <c r="AK28" s="319"/>
      <c r="AL28" s="319"/>
    </row>
    <row r="29" spans="2:38" x14ac:dyDescent="0.2">
      <c r="B29" s="336" t="s">
        <v>15</v>
      </c>
      <c r="C29" s="337"/>
      <c r="D29" s="310">
        <f>COUNT(E11:E25)</f>
        <v>12</v>
      </c>
      <c r="E29" s="316"/>
      <c r="F29" s="310">
        <f>COUNT(G11:G25)</f>
        <v>12</v>
      </c>
      <c r="G29" s="316">
        <f>COUNT(G11:G25)</f>
        <v>12</v>
      </c>
      <c r="H29" s="41">
        <f>COUNT(H11:H25)</f>
        <v>12</v>
      </c>
      <c r="I29" s="310">
        <f>COUNT(J11:J25)</f>
        <v>12</v>
      </c>
      <c r="J29" s="316"/>
      <c r="K29" s="310">
        <f>COUNT(L11:L25)</f>
        <v>12</v>
      </c>
      <c r="L29" s="316"/>
      <c r="M29" s="310">
        <f>COUNT(N11:N25)</f>
        <v>12</v>
      </c>
      <c r="N29" s="316"/>
      <c r="O29" s="41">
        <f>COUNT(O11:O25)</f>
        <v>12</v>
      </c>
      <c r="P29" s="41">
        <f>COUNT(P11:P25)</f>
        <v>12</v>
      </c>
      <c r="Q29" s="310">
        <f>COUNT(R11:R25)</f>
        <v>12</v>
      </c>
      <c r="R29" s="316"/>
      <c r="W29" s="336" t="s">
        <v>15</v>
      </c>
      <c r="X29" s="337"/>
      <c r="Y29" s="41">
        <f>COUNT(Y11:Y25)</f>
        <v>0</v>
      </c>
      <c r="Z29" s="310">
        <f>COUNT(AA11:AA25)</f>
        <v>0</v>
      </c>
      <c r="AA29" s="316">
        <f>COUNT(AA11:AA25)</f>
        <v>0</v>
      </c>
      <c r="AB29" s="41">
        <f>COUNT(AB11:AB25)</f>
        <v>0</v>
      </c>
      <c r="AC29" s="310">
        <f>COUNT(AD11:AD25)</f>
        <v>0</v>
      </c>
      <c r="AD29" s="316"/>
      <c r="AE29" s="310">
        <f>COUNT(AF11:AF25)</f>
        <v>0</v>
      </c>
      <c r="AF29" s="316"/>
      <c r="AG29" s="310">
        <f>COUNT(AH11:AH25)</f>
        <v>0</v>
      </c>
      <c r="AH29" s="316"/>
      <c r="AI29" s="41">
        <f>COUNT(AI11:AI25)</f>
        <v>0</v>
      </c>
      <c r="AJ29" s="41">
        <f>COUNT(AJ11:AJ22)</f>
        <v>0</v>
      </c>
      <c r="AK29" s="310">
        <f>COUNT(AL11:AL25)</f>
        <v>0</v>
      </c>
      <c r="AL29" s="316"/>
    </row>
    <row r="30" spans="2:38" x14ac:dyDescent="0.2">
      <c r="B30" s="86"/>
      <c r="C30" s="87"/>
      <c r="D30" s="302"/>
      <c r="E30" s="304"/>
      <c r="F30" s="33"/>
      <c r="G30" s="34"/>
      <c r="H30" s="35"/>
      <c r="I30" s="302"/>
      <c r="J30" s="304"/>
      <c r="K30" s="302"/>
      <c r="L30" s="304"/>
      <c r="M30" s="302"/>
      <c r="N30" s="304"/>
      <c r="O30" s="35"/>
      <c r="P30" s="35"/>
      <c r="Q30" s="302"/>
      <c r="R30" s="303"/>
      <c r="S30" s="199"/>
      <c r="T30" s="199"/>
      <c r="W30" s="86"/>
      <c r="X30" s="87"/>
      <c r="Y30" s="32"/>
      <c r="Z30" s="33"/>
      <c r="AA30" s="34"/>
      <c r="AB30" s="35"/>
      <c r="AC30" s="302"/>
      <c r="AD30" s="304"/>
      <c r="AE30" s="302"/>
      <c r="AF30" s="304"/>
      <c r="AG30" s="302"/>
      <c r="AH30" s="304"/>
      <c r="AI30" s="35"/>
      <c r="AJ30" s="35"/>
      <c r="AK30" s="302"/>
      <c r="AL30" s="303"/>
    </row>
    <row r="31" spans="2:38" x14ac:dyDescent="0.2">
      <c r="B31" s="327" t="s">
        <v>16</v>
      </c>
      <c r="C31" s="328"/>
      <c r="D31" s="225" t="s">
        <v>14</v>
      </c>
      <c r="E31" s="37">
        <f>MIN(E11:E25)</f>
        <v>5</v>
      </c>
      <c r="F31" s="225"/>
      <c r="G31" s="37">
        <f>MIN(G11:G25)</f>
        <v>1</v>
      </c>
      <c r="H31" s="38">
        <f>MIN(H11:H25)</f>
        <v>6.85</v>
      </c>
      <c r="I31" s="312">
        <f>MIN(J11:J25)</f>
        <v>2</v>
      </c>
      <c r="J31" s="317"/>
      <c r="K31" s="225" t="s">
        <v>14</v>
      </c>
      <c r="L31" s="37">
        <f>MIN(L11:L25)</f>
        <v>5</v>
      </c>
      <c r="M31" s="37" t="s">
        <v>14</v>
      </c>
      <c r="N31" s="38">
        <f>MIN(N11:N25)</f>
        <v>2.7</v>
      </c>
      <c r="O31" s="38">
        <f>MIN(O11:O25)</f>
        <v>0.05</v>
      </c>
      <c r="P31" s="38">
        <f>MIN(P11:P22)</f>
        <v>0.2</v>
      </c>
      <c r="Q31" s="225" t="s">
        <v>14</v>
      </c>
      <c r="R31" s="49">
        <f>MIN(R11:R25)</f>
        <v>0.5</v>
      </c>
      <c r="S31" s="200"/>
      <c r="T31" s="200"/>
      <c r="W31" s="327" t="s">
        <v>16</v>
      </c>
      <c r="X31" s="328"/>
      <c r="Y31" s="36">
        <f>MIN(Y11:Y25)</f>
        <v>0</v>
      </c>
      <c r="Z31" s="225"/>
      <c r="AA31" s="37">
        <f>MIN(AA11:AA25)</f>
        <v>0</v>
      </c>
      <c r="AB31" s="38">
        <f>MIN(AB11:AB25)</f>
        <v>0</v>
      </c>
      <c r="AC31" s="312">
        <f>MIN(AD11:AD25)</f>
        <v>0</v>
      </c>
      <c r="AD31" s="317"/>
      <c r="AE31" s="225" t="s">
        <v>14</v>
      </c>
      <c r="AF31" s="37">
        <f>MIN(AF11:AF25)</f>
        <v>0</v>
      </c>
      <c r="AG31" s="37" t="s">
        <v>14</v>
      </c>
      <c r="AH31" s="38">
        <f>MIN(AH11:AH25)</f>
        <v>0</v>
      </c>
      <c r="AI31" s="38">
        <f>MIN(AI11:AI25)</f>
        <v>0</v>
      </c>
      <c r="AJ31" s="38">
        <f>MIN(AJ11:AJ22)</f>
        <v>0</v>
      </c>
      <c r="AK31" s="225" t="s">
        <v>14</v>
      </c>
      <c r="AL31" s="49">
        <f>MIN(AL11:AL25)</f>
        <v>0</v>
      </c>
    </row>
    <row r="32" spans="2:38" x14ac:dyDescent="0.2">
      <c r="B32" s="86"/>
      <c r="C32" s="87"/>
      <c r="D32" s="302"/>
      <c r="E32" s="304"/>
      <c r="F32" s="33"/>
      <c r="G32" s="34"/>
      <c r="H32" s="35"/>
      <c r="I32" s="302"/>
      <c r="J32" s="304"/>
      <c r="K32" s="302"/>
      <c r="L32" s="304"/>
      <c r="M32" s="302"/>
      <c r="N32" s="304"/>
      <c r="O32" s="35"/>
      <c r="P32" s="35"/>
      <c r="Q32" s="302"/>
      <c r="R32" s="303"/>
      <c r="S32" s="199"/>
      <c r="T32" s="199"/>
      <c r="W32" s="86"/>
      <c r="X32" s="87"/>
      <c r="Y32" s="32"/>
      <c r="Z32" s="33"/>
      <c r="AA32" s="34"/>
      <c r="AB32" s="35"/>
      <c r="AC32" s="302"/>
      <c r="AD32" s="304"/>
      <c r="AE32" s="302"/>
      <c r="AF32" s="304"/>
      <c r="AG32" s="302"/>
      <c r="AH32" s="304"/>
      <c r="AI32" s="35"/>
      <c r="AJ32" s="35"/>
      <c r="AK32" s="302"/>
      <c r="AL32" s="303"/>
    </row>
    <row r="33" spans="2:39" x14ac:dyDescent="0.2">
      <c r="B33" s="327" t="s">
        <v>17</v>
      </c>
      <c r="C33" s="328"/>
      <c r="D33" s="306">
        <f>SUM(E11:E25)/D29</f>
        <v>5</v>
      </c>
      <c r="E33" s="307">
        <f>SUM(E11:E28)/9</f>
        <v>6.666666666666667</v>
      </c>
      <c r="F33" s="306">
        <f>SUM(G11:G25)/F29</f>
        <v>1.75</v>
      </c>
      <c r="G33" s="307"/>
      <c r="H33" s="227">
        <f>SUM(H11:H25)/H29</f>
        <v>7.2175000000000011</v>
      </c>
      <c r="I33" s="306">
        <f>SUM(J11:J25)/I29</f>
        <v>88.583333333333329</v>
      </c>
      <c r="J33" s="307"/>
      <c r="K33" s="306">
        <f>SUM(L11:L25)/K29</f>
        <v>5</v>
      </c>
      <c r="L33" s="307">
        <f>SUM(L11:L28)/9</f>
        <v>6.666666666666667</v>
      </c>
      <c r="M33" s="306">
        <f>SUM(N11:N25)/M29</f>
        <v>4.6083333333333334</v>
      </c>
      <c r="N33" s="307"/>
      <c r="O33" s="227">
        <f>SUM(O11:O25)/O29</f>
        <v>0.65166666666666673</v>
      </c>
      <c r="P33" s="227">
        <f>SUM(P11:P22)/P29</f>
        <v>0.27666666666666678</v>
      </c>
      <c r="Q33" s="306">
        <f>SUM(R11:R25)/Q29</f>
        <v>0.5</v>
      </c>
      <c r="R33" s="314"/>
      <c r="S33" s="277"/>
      <c r="T33" s="277"/>
      <c r="W33" s="327" t="s">
        <v>17</v>
      </c>
      <c r="X33" s="328"/>
      <c r="Y33" s="226" t="e">
        <f>SUM(Y11:Y25)/Y29</f>
        <v>#DIV/0!</v>
      </c>
      <c r="Z33" s="306" t="e">
        <f>SUM(AA11:AA25)/Z29</f>
        <v>#DIV/0!</v>
      </c>
      <c r="AA33" s="307"/>
      <c r="AB33" s="227" t="e">
        <f>SUM(AB11:AB25)/AB29</f>
        <v>#DIV/0!</v>
      </c>
      <c r="AC33" s="306" t="e">
        <f>SUM(AD11:AD25)/AC29</f>
        <v>#DIV/0!</v>
      </c>
      <c r="AD33" s="307"/>
      <c r="AE33" s="306" t="e">
        <f>SUM(AF11:AF25)/AE29</f>
        <v>#DIV/0!</v>
      </c>
      <c r="AF33" s="307">
        <f>SUM(AF11:AF28)/9</f>
        <v>0</v>
      </c>
      <c r="AG33" s="306" t="e">
        <f>SUM(AH11:AH25)/AG29</f>
        <v>#DIV/0!</v>
      </c>
      <c r="AH33" s="307"/>
      <c r="AI33" s="227" t="e">
        <f>SUM(AI11:AI25)/AI29</f>
        <v>#DIV/0!</v>
      </c>
      <c r="AJ33" s="227" t="e">
        <f>SUM(AJ11:AJ22)/AJ29</f>
        <v>#DIV/0!</v>
      </c>
      <c r="AK33" s="306" t="e">
        <f>SUM(AL11:AL25)/AK29</f>
        <v>#DIV/0!</v>
      </c>
      <c r="AL33" s="314"/>
    </row>
    <row r="34" spans="2:39" x14ac:dyDescent="0.2">
      <c r="B34" s="86"/>
      <c r="C34" s="87"/>
      <c r="D34" s="302"/>
      <c r="E34" s="304"/>
      <c r="F34" s="302"/>
      <c r="G34" s="304"/>
      <c r="H34" s="35"/>
      <c r="I34" s="302"/>
      <c r="J34" s="304"/>
      <c r="K34" s="302"/>
      <c r="L34" s="304"/>
      <c r="M34" s="302"/>
      <c r="N34" s="304"/>
      <c r="O34" s="35"/>
      <c r="P34" s="35"/>
      <c r="Q34" s="302"/>
      <c r="R34" s="303"/>
      <c r="S34" s="199"/>
      <c r="T34" s="199"/>
      <c r="W34" s="86"/>
      <c r="X34" s="87"/>
      <c r="Y34" s="32"/>
      <c r="Z34" s="302"/>
      <c r="AA34" s="304"/>
      <c r="AB34" s="35"/>
      <c r="AC34" s="302"/>
      <c r="AD34" s="304"/>
      <c r="AE34" s="302"/>
      <c r="AF34" s="304"/>
      <c r="AG34" s="302"/>
      <c r="AH34" s="304"/>
      <c r="AI34" s="35"/>
      <c r="AJ34" s="35"/>
      <c r="AK34" s="302"/>
      <c r="AL34" s="303"/>
    </row>
    <row r="35" spans="2:39" ht="13.5" thickBot="1" x14ac:dyDescent="0.25">
      <c r="B35" s="332" t="s">
        <v>18</v>
      </c>
      <c r="C35" s="333"/>
      <c r="D35" s="300">
        <f>MAX(E11:E25)</f>
        <v>5</v>
      </c>
      <c r="E35" s="305"/>
      <c r="F35" s="300">
        <f>MAX(G11:G25)</f>
        <v>4</v>
      </c>
      <c r="G35" s="305"/>
      <c r="H35" s="40">
        <f>MAX(H11:H25)</f>
        <v>7.86</v>
      </c>
      <c r="I35" s="300">
        <f>MAX(J11:J25)</f>
        <v>370</v>
      </c>
      <c r="J35" s="305"/>
      <c r="K35" s="300">
        <f>MAX(L11:L25)</f>
        <v>5</v>
      </c>
      <c r="L35" s="305"/>
      <c r="M35" s="300">
        <f>MAX(N11:N25)</f>
        <v>8.8000000000000007</v>
      </c>
      <c r="N35" s="305"/>
      <c r="O35" s="40">
        <f>MAX(O11:O25)</f>
        <v>1.9</v>
      </c>
      <c r="P35" s="40">
        <f>MAX(P11:P22)</f>
        <v>0.54</v>
      </c>
      <c r="Q35" s="300">
        <f>MAX(R11:R25)</f>
        <v>0.5</v>
      </c>
      <c r="R35" s="301"/>
      <c r="S35" s="200"/>
      <c r="T35" s="200"/>
      <c r="W35" s="332" t="s">
        <v>18</v>
      </c>
      <c r="X35" s="333"/>
      <c r="Y35" s="39">
        <f>MAX(Y11:Y25)</f>
        <v>0</v>
      </c>
      <c r="Z35" s="300">
        <f>MAX(AA11:AA25)</f>
        <v>0</v>
      </c>
      <c r="AA35" s="305"/>
      <c r="AB35" s="40">
        <f>MAX(AB11:AB25)</f>
        <v>0</v>
      </c>
      <c r="AC35" s="300">
        <f>MAX(AD11:AD25)</f>
        <v>0</v>
      </c>
      <c r="AD35" s="305"/>
      <c r="AE35" s="300">
        <f>MAX(AF11:AF25)</f>
        <v>0</v>
      </c>
      <c r="AF35" s="305"/>
      <c r="AG35" s="300">
        <f>MAX(AH11:AH25)</f>
        <v>0</v>
      </c>
      <c r="AH35" s="305"/>
      <c r="AI35" s="40">
        <f>MAX(AI11:AI25)</f>
        <v>0</v>
      </c>
      <c r="AJ35" s="40">
        <f>MAX(AJ11:AJ22)</f>
        <v>0</v>
      </c>
      <c r="AK35" s="300">
        <f>MAX(AL11:AL25)</f>
        <v>0</v>
      </c>
      <c r="AL35" s="301"/>
    </row>
    <row r="37" spans="2:39" ht="13.5" hidden="1" thickBot="1" x14ac:dyDescent="0.25">
      <c r="X37" s="152">
        <v>0</v>
      </c>
    </row>
    <row r="38" spans="2:39" ht="13.5" hidden="1" thickBot="1" x14ac:dyDescent="0.25">
      <c r="Y38" s="252" t="e">
        <f>$X$37*Y33</f>
        <v>#DIV/0!</v>
      </c>
      <c r="Z38" s="348" t="e">
        <f>$X$37*Z33</f>
        <v>#DIV/0!</v>
      </c>
      <c r="AA38" s="349"/>
      <c r="AB38" s="252" t="e">
        <f>$X$37*AB33</f>
        <v>#DIV/0!</v>
      </c>
      <c r="AC38" s="348" t="e">
        <f>$X$37*AC33</f>
        <v>#DIV/0!</v>
      </c>
      <c r="AD38" s="349"/>
      <c r="AE38" s="348" t="e">
        <f>$X$37*AE33</f>
        <v>#DIV/0!</v>
      </c>
      <c r="AF38" s="349"/>
      <c r="AG38" s="348" t="e">
        <f>$X$37*AG33</f>
        <v>#DIV/0!</v>
      </c>
      <c r="AH38" s="349"/>
      <c r="AI38" s="252" t="e">
        <f>$X$37*AI33</f>
        <v>#DIV/0!</v>
      </c>
      <c r="AJ38" s="252" t="e">
        <f>$X$37*AJ33</f>
        <v>#DIV/0!</v>
      </c>
      <c r="AK38" s="348" t="e">
        <f>$X$37*AK33</f>
        <v>#DIV/0!</v>
      </c>
      <c r="AL38" s="349"/>
    </row>
    <row r="39" spans="2:39" ht="38.25" customHeight="1" x14ac:dyDescent="0.25">
      <c r="D39" s="55" t="s">
        <v>24</v>
      </c>
      <c r="E39" s="55"/>
      <c r="F39" s="18"/>
      <c r="O39" s="353" t="s">
        <v>25</v>
      </c>
      <c r="P39" s="353"/>
      <c r="Q39" s="57"/>
      <c r="R39" s="82"/>
      <c r="S39" s="82"/>
      <c r="T39" s="82"/>
    </row>
    <row r="40" spans="2:39" ht="16.5" thickBot="1" x14ac:dyDescent="0.3">
      <c r="D40" s="55" t="s">
        <v>1</v>
      </c>
      <c r="E40" s="55"/>
      <c r="F40" s="18"/>
      <c r="O40" s="57"/>
      <c r="P40" s="57"/>
      <c r="Q40" s="57"/>
      <c r="R40" s="82"/>
      <c r="S40" s="82"/>
      <c r="T40" s="82"/>
    </row>
    <row r="41" spans="2:39" ht="16.5" thickBot="1" x14ac:dyDescent="0.3">
      <c r="B41"/>
      <c r="D41" s="55" t="s">
        <v>2</v>
      </c>
      <c r="E41" s="55"/>
      <c r="F41" s="18"/>
      <c r="H41" s="341">
        <v>2</v>
      </c>
      <c r="I41" s="342"/>
    </row>
    <row r="42" spans="2:39" ht="16.5" thickBot="1" x14ac:dyDescent="0.3">
      <c r="D42" s="55" t="s">
        <v>3</v>
      </c>
      <c r="E42" s="55"/>
      <c r="F42" s="18"/>
      <c r="H42" s="341" t="s">
        <v>66</v>
      </c>
      <c r="I42" s="342"/>
    </row>
    <row r="43" spans="2:39" ht="16.5" thickBot="1" x14ac:dyDescent="0.3">
      <c r="D43" s="55" t="s">
        <v>27</v>
      </c>
      <c r="E43" s="55"/>
      <c r="F43" s="18"/>
      <c r="H43" s="341" t="s">
        <v>28</v>
      </c>
      <c r="I43" s="342"/>
      <c r="AM43" s="1"/>
    </row>
    <row r="44" spans="2:39" ht="16.5" thickBot="1" x14ac:dyDescent="0.3">
      <c r="D44" s="55" t="s">
        <v>29</v>
      </c>
      <c r="E44" s="55"/>
      <c r="F44" s="18"/>
      <c r="H44" s="343"/>
      <c r="I44" s="344"/>
      <c r="AM44" s="1"/>
    </row>
    <row r="45" spans="2:39" ht="21" thickBot="1" x14ac:dyDescent="0.35">
      <c r="X45" s="354" t="s">
        <v>64</v>
      </c>
      <c r="Y45" s="354"/>
      <c r="Z45" s="354"/>
      <c r="AA45" s="354"/>
      <c r="AB45" s="354"/>
      <c r="AC45" s="354"/>
      <c r="AD45" s="354"/>
      <c r="AE45" s="354"/>
      <c r="AF45" s="354"/>
      <c r="AG45" s="354"/>
      <c r="AH45" s="354"/>
      <c r="AM45" s="1"/>
    </row>
    <row r="46" spans="2:39" s="1" customFormat="1" ht="65.25" customHeight="1" thickBot="1" x14ac:dyDescent="0.25">
      <c r="B46" s="85" t="s">
        <v>30</v>
      </c>
      <c r="C46" s="183" t="s">
        <v>57</v>
      </c>
      <c r="D46" s="358" t="s">
        <v>32</v>
      </c>
      <c r="E46" s="315"/>
      <c r="F46" s="308" t="s">
        <v>7</v>
      </c>
      <c r="G46" s="315"/>
      <c r="H46" s="8" t="s">
        <v>8</v>
      </c>
      <c r="I46" s="308" t="s">
        <v>9</v>
      </c>
      <c r="J46" s="315"/>
      <c r="K46" s="308" t="s">
        <v>10</v>
      </c>
      <c r="L46" s="315"/>
      <c r="M46" s="308" t="s">
        <v>11</v>
      </c>
      <c r="N46" s="315"/>
      <c r="O46" s="7" t="s">
        <v>12</v>
      </c>
      <c r="P46" s="7" t="s">
        <v>41</v>
      </c>
      <c r="Q46" s="308" t="s">
        <v>13</v>
      </c>
      <c r="R46" s="309"/>
      <c r="S46" s="197" t="s">
        <v>61</v>
      </c>
      <c r="T46" s="197" t="s">
        <v>62</v>
      </c>
      <c r="W46" s="85" t="s">
        <v>30</v>
      </c>
      <c r="X46" s="183" t="s">
        <v>57</v>
      </c>
      <c r="Y46" s="76" t="s">
        <v>52</v>
      </c>
      <c r="Z46" s="308" t="s">
        <v>7</v>
      </c>
      <c r="AA46" s="315"/>
      <c r="AB46" s="8" t="s">
        <v>8</v>
      </c>
      <c r="AC46" s="308" t="s">
        <v>9</v>
      </c>
      <c r="AD46" s="315"/>
      <c r="AE46" s="308" t="s">
        <v>10</v>
      </c>
      <c r="AF46" s="315"/>
      <c r="AG46" s="308" t="s">
        <v>11</v>
      </c>
      <c r="AH46" s="315"/>
      <c r="AI46" s="7" t="s">
        <v>12</v>
      </c>
      <c r="AJ46" s="308" t="s">
        <v>13</v>
      </c>
      <c r="AK46" s="309"/>
      <c r="AL46" s="197" t="s">
        <v>61</v>
      </c>
      <c r="AM46" s="197" t="s">
        <v>62</v>
      </c>
    </row>
    <row r="47" spans="2:39" s="1" customFormat="1" ht="15.75" customHeight="1" x14ac:dyDescent="0.2">
      <c r="B47" s="334"/>
      <c r="C47" s="334"/>
      <c r="D47" s="323" t="s">
        <v>33</v>
      </c>
      <c r="E47" s="346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5"/>
      <c r="S47" s="2"/>
      <c r="T47" s="2"/>
      <c r="W47" s="201"/>
      <c r="X47" s="201"/>
      <c r="Y47" s="323" t="s">
        <v>65</v>
      </c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7"/>
      <c r="AL47" s="197"/>
      <c r="AM47" s="197"/>
    </row>
    <row r="48" spans="2:39" s="1" customFormat="1" ht="13.5" thickBot="1" x14ac:dyDescent="0.25">
      <c r="B48" s="335"/>
      <c r="C48" s="335"/>
      <c r="D48" s="329" t="s">
        <v>34</v>
      </c>
      <c r="E48" s="351"/>
      <c r="F48" s="330"/>
      <c r="G48" s="330"/>
      <c r="H48" s="330"/>
      <c r="I48" s="330"/>
      <c r="J48" s="330"/>
      <c r="K48" s="330"/>
      <c r="L48" s="330"/>
      <c r="M48" s="330"/>
      <c r="N48" s="330"/>
      <c r="O48" s="330"/>
      <c r="P48" s="330"/>
      <c r="Q48" s="330"/>
      <c r="R48" s="331"/>
      <c r="S48" s="2"/>
      <c r="T48" s="2"/>
      <c r="W48" s="143">
        <v>43691</v>
      </c>
      <c r="X48" s="144">
        <v>43705</v>
      </c>
      <c r="Y48" s="191">
        <v>5</v>
      </c>
      <c r="Z48" s="189"/>
      <c r="AA48" s="202">
        <v>7</v>
      </c>
      <c r="AB48" s="203">
        <v>7.24</v>
      </c>
      <c r="AC48" s="189"/>
      <c r="AD48" s="202">
        <v>6700</v>
      </c>
      <c r="AE48" s="189" t="s">
        <v>14</v>
      </c>
      <c r="AF48" s="202">
        <v>5</v>
      </c>
      <c r="AG48" s="190"/>
      <c r="AH48" s="202">
        <v>9.6</v>
      </c>
      <c r="AI48" s="203">
        <v>0.19</v>
      </c>
      <c r="AJ48" s="189"/>
      <c r="AK48" s="204">
        <v>0.7</v>
      </c>
      <c r="AL48" s="205"/>
      <c r="AM48" s="205"/>
    </row>
    <row r="49" spans="2:39" x14ac:dyDescent="0.2">
      <c r="B49" s="141">
        <v>43936</v>
      </c>
      <c r="C49" s="193">
        <v>43950</v>
      </c>
      <c r="D49" s="190" t="s">
        <v>14</v>
      </c>
      <c r="E49" s="202">
        <v>5</v>
      </c>
      <c r="F49" s="161"/>
      <c r="G49" s="218">
        <v>7</v>
      </c>
      <c r="H49" s="182">
        <v>7.9</v>
      </c>
      <c r="I49" s="161"/>
      <c r="J49" s="218">
        <v>350</v>
      </c>
      <c r="K49" s="157" t="s">
        <v>14</v>
      </c>
      <c r="L49" s="218">
        <v>5</v>
      </c>
      <c r="M49" s="161"/>
      <c r="N49" s="218">
        <v>5.6</v>
      </c>
      <c r="O49" s="182">
        <v>0.66</v>
      </c>
      <c r="P49" s="182">
        <v>0.7</v>
      </c>
      <c r="Q49" s="157"/>
      <c r="R49" s="206">
        <v>1</v>
      </c>
      <c r="S49" s="231">
        <v>64</v>
      </c>
      <c r="T49" s="231">
        <v>68</v>
      </c>
      <c r="U49" s="225"/>
      <c r="W49" s="143">
        <v>43727</v>
      </c>
      <c r="X49" s="144">
        <v>43739</v>
      </c>
      <c r="Y49" s="181">
        <v>5</v>
      </c>
      <c r="Z49" s="156"/>
      <c r="AA49" s="186">
        <v>6</v>
      </c>
      <c r="AB49" s="174">
        <v>7.28</v>
      </c>
      <c r="AC49" s="156"/>
      <c r="AD49" s="186">
        <v>1300</v>
      </c>
      <c r="AE49" s="156" t="s">
        <v>14</v>
      </c>
      <c r="AF49" s="186">
        <v>5</v>
      </c>
      <c r="AG49" s="171"/>
      <c r="AH49" s="186">
        <v>7.7</v>
      </c>
      <c r="AI49" s="174">
        <v>0.15</v>
      </c>
      <c r="AJ49" s="156"/>
      <c r="AK49" s="206">
        <v>1</v>
      </c>
      <c r="AL49" s="205"/>
      <c r="AM49" s="205"/>
    </row>
    <row r="50" spans="2:39" x14ac:dyDescent="0.2">
      <c r="B50" s="143">
        <v>43962</v>
      </c>
      <c r="C50" s="143">
        <v>43976</v>
      </c>
      <c r="D50" s="190" t="s">
        <v>14</v>
      </c>
      <c r="E50" s="207">
        <v>5</v>
      </c>
      <c r="F50" s="149"/>
      <c r="G50" s="207">
        <v>11</v>
      </c>
      <c r="H50" s="155">
        <v>7.73</v>
      </c>
      <c r="I50" s="149"/>
      <c r="J50" s="207">
        <v>17</v>
      </c>
      <c r="K50" s="150" t="s">
        <v>14</v>
      </c>
      <c r="L50" s="208">
        <v>5</v>
      </c>
      <c r="M50" s="151"/>
      <c r="N50" s="207">
        <v>10</v>
      </c>
      <c r="O50" s="155">
        <v>0.26</v>
      </c>
      <c r="P50" s="155">
        <v>0.52</v>
      </c>
      <c r="Q50" s="150"/>
      <c r="R50" s="209">
        <v>1.3</v>
      </c>
      <c r="S50" s="231">
        <v>68</v>
      </c>
      <c r="T50" s="231">
        <v>73</v>
      </c>
      <c r="U50" s="225"/>
      <c r="W50" s="139">
        <v>43755</v>
      </c>
      <c r="X50" s="140">
        <v>43768</v>
      </c>
      <c r="Y50" s="180">
        <v>5</v>
      </c>
      <c r="Z50" s="149"/>
      <c r="AA50" s="207">
        <v>5</v>
      </c>
      <c r="AB50" s="155">
        <v>7.2</v>
      </c>
      <c r="AC50" s="149"/>
      <c r="AD50" s="207">
        <v>1400</v>
      </c>
      <c r="AE50" s="150" t="s">
        <v>14</v>
      </c>
      <c r="AF50" s="208">
        <v>5</v>
      </c>
      <c r="AG50" s="151"/>
      <c r="AH50" s="207">
        <v>9.5</v>
      </c>
      <c r="AI50" s="155">
        <v>0.24</v>
      </c>
      <c r="AJ50" s="150"/>
      <c r="AK50" s="209">
        <v>2.1</v>
      </c>
      <c r="AL50" s="205">
        <v>64</v>
      </c>
      <c r="AM50" s="205">
        <v>68</v>
      </c>
    </row>
    <row r="51" spans="2:39" x14ac:dyDescent="0.2">
      <c r="B51" s="139">
        <v>43985</v>
      </c>
      <c r="C51" s="139">
        <v>44000</v>
      </c>
      <c r="D51" s="171" t="s">
        <v>14</v>
      </c>
      <c r="E51" s="186">
        <v>5</v>
      </c>
      <c r="F51" s="149"/>
      <c r="G51" s="207">
        <v>5</v>
      </c>
      <c r="H51" s="155">
        <v>7.51</v>
      </c>
      <c r="I51" s="149"/>
      <c r="J51" s="207">
        <v>41</v>
      </c>
      <c r="K51" s="149" t="s">
        <v>14</v>
      </c>
      <c r="L51" s="207">
        <v>5</v>
      </c>
      <c r="M51" s="151"/>
      <c r="N51" s="207">
        <v>9.1999999999999993</v>
      </c>
      <c r="O51" s="155">
        <v>0.09</v>
      </c>
      <c r="P51" s="155">
        <v>0.41</v>
      </c>
      <c r="Q51" s="150" t="s">
        <v>14</v>
      </c>
      <c r="R51" s="209">
        <v>0.5</v>
      </c>
      <c r="S51" s="231">
        <v>73</v>
      </c>
      <c r="T51" s="231">
        <v>77</v>
      </c>
      <c r="U51" s="225"/>
      <c r="W51" s="141">
        <v>43901</v>
      </c>
      <c r="X51" s="142">
        <v>43914</v>
      </c>
      <c r="Y51" s="180">
        <v>5</v>
      </c>
      <c r="Z51" s="149"/>
      <c r="AA51" s="207">
        <v>4</v>
      </c>
      <c r="AB51" s="155">
        <v>7.4</v>
      </c>
      <c r="AC51" s="149"/>
      <c r="AD51" s="207">
        <v>2800</v>
      </c>
      <c r="AE51" s="150" t="s">
        <v>14</v>
      </c>
      <c r="AF51" s="208">
        <v>5</v>
      </c>
      <c r="AG51" s="151"/>
      <c r="AH51" s="207">
        <v>8.6999999999999993</v>
      </c>
      <c r="AI51" s="155">
        <v>0.56000000000000005</v>
      </c>
      <c r="AJ51" s="149"/>
      <c r="AK51" s="210">
        <v>1.3</v>
      </c>
      <c r="AL51" s="205">
        <v>69</v>
      </c>
      <c r="AM51" s="205">
        <v>73</v>
      </c>
    </row>
    <row r="52" spans="2:39" x14ac:dyDescent="0.2">
      <c r="B52" s="143">
        <v>44026</v>
      </c>
      <c r="C52" s="143">
        <v>44042</v>
      </c>
      <c r="D52" s="151" t="s">
        <v>14</v>
      </c>
      <c r="E52" s="207">
        <v>5</v>
      </c>
      <c r="F52" s="149"/>
      <c r="G52" s="207">
        <v>2</v>
      </c>
      <c r="H52" s="155">
        <v>7.82</v>
      </c>
      <c r="I52" s="149"/>
      <c r="J52" s="207">
        <v>10</v>
      </c>
      <c r="K52" s="150" t="s">
        <v>14</v>
      </c>
      <c r="L52" s="208">
        <v>5</v>
      </c>
      <c r="M52" s="151"/>
      <c r="N52" s="207">
        <v>8.1</v>
      </c>
      <c r="O52" s="155">
        <v>0.15</v>
      </c>
      <c r="P52" s="155">
        <v>0.28999999999999998</v>
      </c>
      <c r="Q52" s="150"/>
      <c r="R52" s="209">
        <v>0.7</v>
      </c>
      <c r="S52" s="231">
        <v>72</v>
      </c>
      <c r="T52" s="231">
        <v>76</v>
      </c>
      <c r="U52" s="225"/>
      <c r="W52" s="141">
        <v>43936</v>
      </c>
      <c r="X52" s="142">
        <v>43950</v>
      </c>
      <c r="Y52" s="192">
        <v>5</v>
      </c>
      <c r="Z52" s="153"/>
      <c r="AA52" s="211">
        <v>4</v>
      </c>
      <c r="AB52" s="173">
        <v>7.24</v>
      </c>
      <c r="AC52" s="153"/>
      <c r="AD52" s="211">
        <v>1100</v>
      </c>
      <c r="AE52" s="153" t="s">
        <v>14</v>
      </c>
      <c r="AF52" s="211">
        <v>5</v>
      </c>
      <c r="AG52" s="194"/>
      <c r="AH52" s="211">
        <v>6.6</v>
      </c>
      <c r="AI52" s="173">
        <v>0.44</v>
      </c>
      <c r="AJ52" s="154"/>
      <c r="AK52" s="212">
        <v>1.4</v>
      </c>
      <c r="AL52" s="205">
        <v>70</v>
      </c>
      <c r="AM52" s="205">
        <v>74</v>
      </c>
    </row>
    <row r="53" spans="2:39" x14ac:dyDescent="0.2">
      <c r="B53" s="141">
        <v>44054</v>
      </c>
      <c r="C53" s="141">
        <v>44067</v>
      </c>
      <c r="D53" s="194" t="s">
        <v>14</v>
      </c>
      <c r="E53" s="211">
        <v>5</v>
      </c>
      <c r="F53" s="153" t="s">
        <v>14</v>
      </c>
      <c r="G53" s="211">
        <v>1</v>
      </c>
      <c r="H53" s="173">
        <v>7.05</v>
      </c>
      <c r="I53" s="153"/>
      <c r="J53" s="211">
        <v>34</v>
      </c>
      <c r="K53" s="153" t="s">
        <v>14</v>
      </c>
      <c r="L53" s="211">
        <v>5</v>
      </c>
      <c r="M53" s="194"/>
      <c r="N53" s="211">
        <v>7.2</v>
      </c>
      <c r="O53" s="173">
        <v>0.22</v>
      </c>
      <c r="P53" s="173">
        <v>0.28000000000000003</v>
      </c>
      <c r="Q53" s="154" t="s">
        <v>14</v>
      </c>
      <c r="R53" s="212">
        <v>0.5</v>
      </c>
      <c r="S53" s="231">
        <v>72</v>
      </c>
      <c r="T53" s="231">
        <v>76</v>
      </c>
      <c r="U53" s="225"/>
      <c r="W53" s="143">
        <v>43962</v>
      </c>
      <c r="X53" s="143">
        <v>43976</v>
      </c>
      <c r="Y53" s="181">
        <v>5</v>
      </c>
      <c r="Z53" s="156"/>
      <c r="AA53" s="186">
        <v>2</v>
      </c>
      <c r="AB53" s="174">
        <v>7.36</v>
      </c>
      <c r="AC53" s="233"/>
      <c r="AD53" s="186">
        <v>9600</v>
      </c>
      <c r="AE53" s="156" t="s">
        <v>14</v>
      </c>
      <c r="AF53" s="186">
        <v>5</v>
      </c>
      <c r="AG53" s="171"/>
      <c r="AH53" s="186">
        <v>13</v>
      </c>
      <c r="AI53" s="174">
        <v>0.23</v>
      </c>
      <c r="AJ53" s="156"/>
      <c r="AK53" s="206">
        <v>1.8</v>
      </c>
      <c r="AL53" s="205">
        <v>70</v>
      </c>
      <c r="AM53" s="205">
        <v>74</v>
      </c>
    </row>
    <row r="54" spans="2:39" x14ac:dyDescent="0.2">
      <c r="B54" s="139">
        <v>44083</v>
      </c>
      <c r="C54" s="139">
        <v>44098</v>
      </c>
      <c r="D54" s="171" t="s">
        <v>14</v>
      </c>
      <c r="E54" s="211">
        <v>5</v>
      </c>
      <c r="F54" s="153" t="s">
        <v>14</v>
      </c>
      <c r="G54" s="211">
        <v>1</v>
      </c>
      <c r="H54" s="173">
        <v>8.42</v>
      </c>
      <c r="I54" s="153"/>
      <c r="J54" s="211">
        <v>2</v>
      </c>
      <c r="K54" s="153" t="s">
        <v>14</v>
      </c>
      <c r="L54" s="211">
        <v>5</v>
      </c>
      <c r="M54" s="194"/>
      <c r="N54" s="211">
        <v>7.1</v>
      </c>
      <c r="O54" s="173">
        <v>0.14000000000000001</v>
      </c>
      <c r="P54" s="173">
        <v>0.22</v>
      </c>
      <c r="Q54" s="154" t="s">
        <v>14</v>
      </c>
      <c r="R54" s="212">
        <v>0.5</v>
      </c>
      <c r="S54" s="231">
        <v>74</v>
      </c>
      <c r="T54" s="231">
        <v>78</v>
      </c>
      <c r="U54" s="225"/>
      <c r="W54" s="139">
        <v>43985</v>
      </c>
      <c r="X54" s="139">
        <v>44000</v>
      </c>
      <c r="Y54" s="181">
        <v>5</v>
      </c>
      <c r="Z54" s="156"/>
      <c r="AA54" s="186">
        <v>3</v>
      </c>
      <c r="AB54" s="174">
        <v>7.21</v>
      </c>
      <c r="AC54" s="233"/>
      <c r="AD54" s="186">
        <v>8800</v>
      </c>
      <c r="AE54" s="156" t="s">
        <v>14</v>
      </c>
      <c r="AF54" s="186">
        <v>5</v>
      </c>
      <c r="AG54" s="171"/>
      <c r="AH54" s="186">
        <v>10</v>
      </c>
      <c r="AI54" s="174">
        <v>0.09</v>
      </c>
      <c r="AJ54" s="156"/>
      <c r="AK54" s="206">
        <v>1.4</v>
      </c>
      <c r="AL54" s="205">
        <v>73</v>
      </c>
      <c r="AM54" s="205">
        <v>77</v>
      </c>
    </row>
    <row r="55" spans="2:39" x14ac:dyDescent="0.2">
      <c r="B55" s="143">
        <v>44118</v>
      </c>
      <c r="C55" s="143">
        <v>44131</v>
      </c>
      <c r="D55" s="171" t="s">
        <v>14</v>
      </c>
      <c r="E55" s="186">
        <v>5</v>
      </c>
      <c r="F55" s="156"/>
      <c r="G55" s="186">
        <v>3</v>
      </c>
      <c r="H55" s="174">
        <v>7.94</v>
      </c>
      <c r="I55" s="156"/>
      <c r="J55" s="186">
        <v>8</v>
      </c>
      <c r="K55" s="156" t="s">
        <v>14</v>
      </c>
      <c r="L55" s="186">
        <v>5</v>
      </c>
      <c r="M55" s="171"/>
      <c r="N55" s="186">
        <v>6.4</v>
      </c>
      <c r="O55" s="174">
        <v>0.44</v>
      </c>
      <c r="P55" s="174">
        <v>0.22</v>
      </c>
      <c r="Q55" s="156"/>
      <c r="R55" s="206">
        <v>1.3</v>
      </c>
      <c r="S55" s="231">
        <v>67</v>
      </c>
      <c r="T55" s="231">
        <v>71</v>
      </c>
      <c r="U55" s="225"/>
      <c r="W55" s="145">
        <v>44026</v>
      </c>
      <c r="X55" s="146">
        <v>44042</v>
      </c>
      <c r="Y55" s="213">
        <v>5</v>
      </c>
      <c r="Z55" s="159"/>
      <c r="AA55" s="214">
        <v>7</v>
      </c>
      <c r="AB55" s="175">
        <v>7.25</v>
      </c>
      <c r="AC55" s="159"/>
      <c r="AD55" s="214">
        <v>410</v>
      </c>
      <c r="AE55" s="159" t="s">
        <v>14</v>
      </c>
      <c r="AF55" s="214">
        <v>5</v>
      </c>
      <c r="AG55" s="215"/>
      <c r="AH55" s="214">
        <v>11</v>
      </c>
      <c r="AI55" s="175">
        <v>0.17</v>
      </c>
      <c r="AJ55" s="159"/>
      <c r="AK55" s="216">
        <v>1</v>
      </c>
      <c r="AL55" s="205">
        <v>69</v>
      </c>
      <c r="AM55" s="205">
        <v>73</v>
      </c>
    </row>
    <row r="56" spans="2:39" x14ac:dyDescent="0.2">
      <c r="B56" s="145">
        <v>44147</v>
      </c>
      <c r="C56" s="145">
        <v>44159</v>
      </c>
      <c r="D56" s="215" t="s">
        <v>14</v>
      </c>
      <c r="E56" s="214">
        <v>5</v>
      </c>
      <c r="F56" s="159"/>
      <c r="G56" s="214">
        <v>1</v>
      </c>
      <c r="H56" s="175">
        <v>7.99</v>
      </c>
      <c r="I56" s="159"/>
      <c r="J56" s="214">
        <v>44</v>
      </c>
      <c r="K56" s="159" t="s">
        <v>14</v>
      </c>
      <c r="L56" s="214">
        <v>5</v>
      </c>
      <c r="M56" s="215"/>
      <c r="N56" s="214">
        <v>7.2</v>
      </c>
      <c r="O56" s="175">
        <v>1.5</v>
      </c>
      <c r="P56" s="175">
        <v>0.23</v>
      </c>
      <c r="Q56" s="159"/>
      <c r="R56" s="216">
        <v>0.7</v>
      </c>
      <c r="S56" s="231">
        <v>62</v>
      </c>
      <c r="T56" s="231">
        <v>66</v>
      </c>
      <c r="U56" s="225"/>
      <c r="W56" s="143">
        <v>44118</v>
      </c>
      <c r="X56" s="143">
        <v>44131</v>
      </c>
      <c r="Y56" s="217">
        <v>5</v>
      </c>
      <c r="Z56" s="161"/>
      <c r="AA56" s="218">
        <v>6</v>
      </c>
      <c r="AB56" s="162">
        <v>7.62</v>
      </c>
      <c r="AC56" s="161"/>
      <c r="AD56" s="218">
        <v>23000</v>
      </c>
      <c r="AE56" s="157" t="s">
        <v>14</v>
      </c>
      <c r="AF56" s="218">
        <v>5</v>
      </c>
      <c r="AG56" s="161"/>
      <c r="AH56" s="218">
        <v>9.1</v>
      </c>
      <c r="AI56" s="182">
        <v>1.2</v>
      </c>
      <c r="AJ56" s="157"/>
      <c r="AK56" s="206">
        <v>1.8</v>
      </c>
      <c r="AL56" s="205">
        <v>66</v>
      </c>
      <c r="AM56" s="205">
        <v>66</v>
      </c>
    </row>
    <row r="57" spans="2:39" x14ac:dyDescent="0.2">
      <c r="B57" s="143">
        <v>44174</v>
      </c>
      <c r="C57" s="143">
        <v>44186</v>
      </c>
      <c r="D57" s="171" t="s">
        <v>14</v>
      </c>
      <c r="E57" s="186">
        <v>5</v>
      </c>
      <c r="F57" s="156"/>
      <c r="G57" s="186">
        <v>10</v>
      </c>
      <c r="H57" s="174">
        <v>8.0399999999999991</v>
      </c>
      <c r="I57" s="156"/>
      <c r="J57" s="186">
        <v>19</v>
      </c>
      <c r="K57" s="156" t="s">
        <v>14</v>
      </c>
      <c r="L57" s="186">
        <v>5</v>
      </c>
      <c r="M57" s="171"/>
      <c r="N57" s="186">
        <v>4.2</v>
      </c>
      <c r="O57" s="174">
        <v>1.9</v>
      </c>
      <c r="P57" s="174">
        <v>0.45</v>
      </c>
      <c r="Q57" s="156" t="s">
        <v>14</v>
      </c>
      <c r="R57" s="206">
        <v>0.5</v>
      </c>
      <c r="S57" s="231">
        <v>61</v>
      </c>
      <c r="T57" s="231">
        <v>66</v>
      </c>
      <c r="U57" s="225"/>
      <c r="W57" s="147"/>
      <c r="X57" s="147"/>
      <c r="Y57" s="219"/>
      <c r="Z57" s="184"/>
      <c r="AA57" s="220"/>
      <c r="AB57" s="164"/>
      <c r="AC57" s="184"/>
      <c r="AD57" s="220"/>
      <c r="AE57" s="160"/>
      <c r="AF57" s="220"/>
      <c r="AG57" s="184"/>
      <c r="AH57" s="220"/>
      <c r="AI57" s="185"/>
      <c r="AJ57" s="160"/>
      <c r="AK57" s="221"/>
      <c r="AL57" s="205"/>
      <c r="AM57" s="205"/>
    </row>
    <row r="58" spans="2:39" x14ac:dyDescent="0.2">
      <c r="B58" s="139">
        <v>44209</v>
      </c>
      <c r="C58" s="139">
        <v>44223</v>
      </c>
      <c r="D58" s="215" t="s">
        <v>14</v>
      </c>
      <c r="E58" s="214">
        <v>5</v>
      </c>
      <c r="F58" s="161"/>
      <c r="G58" s="218">
        <v>6</v>
      </c>
      <c r="H58" s="182">
        <v>8.98</v>
      </c>
      <c r="I58" s="161"/>
      <c r="J58" s="218">
        <v>12</v>
      </c>
      <c r="K58" s="159" t="s">
        <v>14</v>
      </c>
      <c r="L58" s="214">
        <v>5</v>
      </c>
      <c r="M58" s="161"/>
      <c r="N58" s="218">
        <v>4.5999999999999996</v>
      </c>
      <c r="O58" s="182">
        <v>4.5999999999999996</v>
      </c>
      <c r="P58" s="182">
        <v>0.36</v>
      </c>
      <c r="Q58" s="157" t="s">
        <v>14</v>
      </c>
      <c r="R58" s="206">
        <v>0.5</v>
      </c>
      <c r="S58" s="231">
        <v>64</v>
      </c>
      <c r="T58" s="231">
        <v>69</v>
      </c>
      <c r="U58" s="225"/>
      <c r="W58" s="143"/>
      <c r="X58" s="143"/>
      <c r="Y58" s="222"/>
      <c r="Z58" s="161"/>
      <c r="AA58" s="218"/>
      <c r="AB58" s="182"/>
      <c r="AC58" s="161"/>
      <c r="AD58" s="218"/>
      <c r="AE58" s="157"/>
      <c r="AF58" s="218"/>
      <c r="AG58" s="161"/>
      <c r="AH58" s="218"/>
      <c r="AI58" s="162"/>
      <c r="AJ58" s="157"/>
      <c r="AK58" s="206"/>
      <c r="AL58" s="205"/>
      <c r="AM58" s="205"/>
    </row>
    <row r="59" spans="2:39" x14ac:dyDescent="0.2">
      <c r="B59" s="143">
        <v>44244</v>
      </c>
      <c r="C59" s="143">
        <v>44257</v>
      </c>
      <c r="D59" s="171" t="s">
        <v>14</v>
      </c>
      <c r="E59" s="218">
        <v>5</v>
      </c>
      <c r="F59" s="161"/>
      <c r="G59" s="218">
        <v>6</v>
      </c>
      <c r="H59" s="182">
        <v>9.02</v>
      </c>
      <c r="I59" s="161"/>
      <c r="J59" s="218">
        <v>6</v>
      </c>
      <c r="K59" s="157" t="s">
        <v>14</v>
      </c>
      <c r="L59" s="218">
        <v>5</v>
      </c>
      <c r="M59" s="161"/>
      <c r="N59" s="218">
        <v>4.4000000000000004</v>
      </c>
      <c r="O59" s="182">
        <v>0.59</v>
      </c>
      <c r="P59" s="182">
        <v>0.26</v>
      </c>
      <c r="Q59" s="157" t="s">
        <v>14</v>
      </c>
      <c r="R59" s="206">
        <v>0.5</v>
      </c>
      <c r="S59" s="231">
        <v>66</v>
      </c>
      <c r="T59" s="231">
        <v>71</v>
      </c>
      <c r="U59" s="225"/>
      <c r="W59" s="143"/>
      <c r="X59" s="143"/>
      <c r="Y59" s="222"/>
      <c r="Z59" s="161"/>
      <c r="AA59" s="218"/>
      <c r="AB59" s="182"/>
      <c r="AC59" s="161"/>
      <c r="AD59" s="218"/>
      <c r="AE59" s="157"/>
      <c r="AF59" s="218"/>
      <c r="AG59" s="161"/>
      <c r="AH59" s="218"/>
      <c r="AI59" s="162"/>
      <c r="AJ59" s="157"/>
      <c r="AK59" s="206"/>
      <c r="AL59" s="205"/>
      <c r="AM59" s="205"/>
    </row>
    <row r="60" spans="2:39" x14ac:dyDescent="0.2">
      <c r="B60" s="143">
        <v>44272</v>
      </c>
      <c r="C60" s="143">
        <v>44285</v>
      </c>
      <c r="D60" s="171" t="s">
        <v>14</v>
      </c>
      <c r="E60" s="218">
        <v>5</v>
      </c>
      <c r="F60" s="161"/>
      <c r="G60" s="218">
        <v>4</v>
      </c>
      <c r="H60" s="182">
        <v>7.98</v>
      </c>
      <c r="I60" s="161"/>
      <c r="J60" s="218">
        <v>25</v>
      </c>
      <c r="K60" s="157" t="s">
        <v>14</v>
      </c>
      <c r="L60" s="218">
        <v>5</v>
      </c>
      <c r="M60" s="161"/>
      <c r="N60" s="218">
        <v>4.8</v>
      </c>
      <c r="O60" s="182">
        <v>0.4</v>
      </c>
      <c r="P60" s="182">
        <v>0.28000000000000003</v>
      </c>
      <c r="Q60" s="157" t="s">
        <v>14</v>
      </c>
      <c r="R60" s="206">
        <v>0.5</v>
      </c>
      <c r="S60" s="231">
        <v>66</v>
      </c>
      <c r="T60" s="231">
        <v>74</v>
      </c>
      <c r="U60" s="225"/>
      <c r="W60" s="141"/>
      <c r="X60" s="142"/>
      <c r="Y60" s="192"/>
      <c r="Z60" s="153"/>
      <c r="AA60" s="211"/>
      <c r="AB60" s="173"/>
      <c r="AC60" s="153"/>
      <c r="AD60" s="211"/>
      <c r="AE60" s="153"/>
      <c r="AF60" s="211"/>
      <c r="AG60" s="194"/>
      <c r="AH60" s="211"/>
      <c r="AI60" s="173"/>
      <c r="AJ60" s="154"/>
      <c r="AK60" s="212"/>
      <c r="AL60" s="205"/>
      <c r="AM60" s="205"/>
    </row>
    <row r="61" spans="2:39" x14ac:dyDescent="0.2">
      <c r="B61" s="143"/>
      <c r="C61" s="143"/>
      <c r="D61" s="274"/>
      <c r="E61" s="218"/>
      <c r="F61" s="161"/>
      <c r="G61" s="218"/>
      <c r="H61" s="182"/>
      <c r="I61" s="161"/>
      <c r="J61" s="218"/>
      <c r="K61" s="157"/>
      <c r="L61" s="218"/>
      <c r="M61" s="161"/>
      <c r="N61" s="218"/>
      <c r="O61" s="182"/>
      <c r="P61" s="182"/>
      <c r="Q61" s="157"/>
      <c r="R61" s="206"/>
      <c r="S61" s="231"/>
      <c r="T61" s="231"/>
      <c r="U61" s="225"/>
      <c r="W61" s="143"/>
      <c r="X61" s="144"/>
      <c r="Y61" s="181"/>
      <c r="Z61" s="156"/>
      <c r="AA61" s="186"/>
      <c r="AB61" s="174"/>
      <c r="AC61" s="156"/>
      <c r="AD61" s="186"/>
      <c r="AE61" s="156"/>
      <c r="AF61" s="186"/>
      <c r="AG61" s="171"/>
      <c r="AH61" s="186"/>
      <c r="AI61" s="174"/>
      <c r="AJ61" s="156"/>
      <c r="AK61" s="206"/>
      <c r="AL61" s="205"/>
      <c r="AM61" s="205"/>
    </row>
    <row r="62" spans="2:39" ht="13.5" thickBot="1" x14ac:dyDescent="0.25">
      <c r="B62" s="147"/>
      <c r="C62" s="147"/>
      <c r="D62" s="194"/>
      <c r="E62" s="211"/>
      <c r="F62" s="161"/>
      <c r="G62" s="218"/>
      <c r="H62" s="182"/>
      <c r="I62" s="161"/>
      <c r="J62" s="218"/>
      <c r="K62" s="157"/>
      <c r="L62" s="218"/>
      <c r="M62" s="161"/>
      <c r="N62" s="218"/>
      <c r="O62" s="182"/>
      <c r="P62" s="182"/>
      <c r="Q62" s="157"/>
      <c r="R62" s="206"/>
      <c r="S62" s="231"/>
      <c r="T62" s="231"/>
      <c r="U62" s="225"/>
      <c r="W62" s="166"/>
      <c r="X62" s="166"/>
      <c r="Y62" s="167"/>
      <c r="Z62" s="169"/>
      <c r="AA62" s="223"/>
      <c r="AB62" s="170"/>
      <c r="AC62" s="169"/>
      <c r="AD62" s="223"/>
      <c r="AE62" s="168"/>
      <c r="AF62" s="223"/>
      <c r="AG62" s="169"/>
      <c r="AH62" s="223"/>
      <c r="AI62" s="170"/>
      <c r="AJ62" s="168"/>
      <c r="AK62" s="224"/>
      <c r="AL62" s="205"/>
      <c r="AM62" s="205"/>
    </row>
    <row r="63" spans="2:39" x14ac:dyDescent="0.2">
      <c r="B63" s="143"/>
      <c r="C63" s="143"/>
      <c r="D63" s="171"/>
      <c r="E63" s="186"/>
      <c r="F63" s="184"/>
      <c r="G63" s="220"/>
      <c r="H63" s="185"/>
      <c r="I63" s="184"/>
      <c r="J63" s="220"/>
      <c r="K63" s="160"/>
      <c r="L63" s="220"/>
      <c r="M63" s="184"/>
      <c r="N63" s="220"/>
      <c r="O63" s="185"/>
      <c r="P63" s="185"/>
      <c r="Q63" s="160"/>
      <c r="R63" s="221"/>
      <c r="S63" s="231"/>
      <c r="T63" s="231"/>
      <c r="U63" s="225"/>
      <c r="W63" s="196"/>
      <c r="X63" s="196"/>
      <c r="Y63" s="205"/>
      <c r="Z63" s="205"/>
      <c r="AA63" s="231"/>
      <c r="AB63" s="205"/>
      <c r="AC63" s="205"/>
      <c r="AD63" s="231"/>
      <c r="AE63" s="215"/>
      <c r="AF63" s="231"/>
      <c r="AG63" s="205"/>
      <c r="AH63" s="231"/>
      <c r="AI63" s="205"/>
      <c r="AJ63" s="215"/>
      <c r="AK63" s="231"/>
      <c r="AL63" s="205"/>
      <c r="AM63" s="205"/>
    </row>
    <row r="64" spans="2:39" ht="13.5" thickBot="1" x14ac:dyDescent="0.25">
      <c r="B64" s="166"/>
      <c r="C64" s="166"/>
      <c r="D64" s="276"/>
      <c r="E64" s="223"/>
      <c r="F64" s="263"/>
      <c r="G64" s="264"/>
      <c r="H64" s="265"/>
      <c r="I64" s="263"/>
      <c r="J64" s="264"/>
      <c r="K64" s="253"/>
      <c r="L64" s="264"/>
      <c r="M64" s="263"/>
      <c r="N64" s="264"/>
      <c r="O64" s="265"/>
      <c r="P64" s="265"/>
      <c r="Q64" s="253"/>
      <c r="R64" s="266"/>
      <c r="S64" s="231"/>
      <c r="T64" s="231"/>
      <c r="U64" s="225"/>
      <c r="W64" s="196"/>
      <c r="X64" s="196"/>
      <c r="Y64" s="205"/>
      <c r="Z64" s="205"/>
      <c r="AA64" s="231"/>
      <c r="AB64" s="205"/>
      <c r="AC64" s="205"/>
      <c r="AD64" s="231"/>
      <c r="AE64" s="215"/>
      <c r="AF64" s="231"/>
      <c r="AG64" s="205"/>
      <c r="AH64" s="231"/>
      <c r="AI64" s="205"/>
      <c r="AJ64" s="215"/>
      <c r="AK64" s="231"/>
      <c r="AL64" s="205"/>
      <c r="AM64" s="205"/>
    </row>
    <row r="65" spans="1:39" s="2" customFormat="1" ht="12.75" customHeight="1" x14ac:dyDescent="0.2">
      <c r="W65" s="196"/>
      <c r="X65" s="196"/>
      <c r="Y65" s="205"/>
      <c r="Z65" s="205"/>
      <c r="AA65" s="231"/>
      <c r="AB65" s="205"/>
      <c r="AC65" s="205"/>
      <c r="AD65" s="231"/>
      <c r="AE65" s="215"/>
      <c r="AF65" s="231"/>
      <c r="AG65" s="205"/>
      <c r="AH65" s="231"/>
      <c r="AI65" s="205"/>
      <c r="AJ65" s="215"/>
      <c r="AK65" s="231"/>
      <c r="AL65" s="205"/>
      <c r="AM65" s="205"/>
    </row>
    <row r="66" spans="1:39" x14ac:dyDescent="0.2"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</row>
    <row r="67" spans="1:39" s="2" customFormat="1" ht="13.5" customHeight="1" thickBot="1" x14ac:dyDescent="0.25">
      <c r="B67" s="225"/>
      <c r="C67" s="225"/>
      <c r="D67" s="225"/>
      <c r="E67" s="225"/>
      <c r="F67" s="319"/>
      <c r="G67" s="319"/>
      <c r="H67" s="225"/>
      <c r="I67" s="319"/>
      <c r="J67" s="319"/>
      <c r="K67" s="319"/>
      <c r="L67" s="319"/>
      <c r="M67" s="319"/>
      <c r="N67" s="319"/>
      <c r="O67" s="225"/>
      <c r="P67" s="225"/>
      <c r="Q67" s="319"/>
      <c r="R67" s="319"/>
      <c r="S67" s="225"/>
      <c r="T67" s="225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1:39" s="2" customFormat="1" ht="12.75" customHeight="1" x14ac:dyDescent="0.2">
      <c r="B68" s="336" t="s">
        <v>15</v>
      </c>
      <c r="C68" s="337"/>
      <c r="D68" s="310">
        <f>COUNT(E49:E64)</f>
        <v>12</v>
      </c>
      <c r="E68" s="316"/>
      <c r="F68" s="310">
        <f>COUNT(G49:G61)</f>
        <v>12</v>
      </c>
      <c r="G68" s="316">
        <f>COUNT(G49:G61)</f>
        <v>12</v>
      </c>
      <c r="H68" s="41">
        <f>COUNT(H49:H61)</f>
        <v>12</v>
      </c>
      <c r="I68" s="310">
        <f>COUNT(J49:J61)</f>
        <v>12</v>
      </c>
      <c r="J68" s="316"/>
      <c r="K68" s="310">
        <f>COUNT(L49:L61)</f>
        <v>12</v>
      </c>
      <c r="L68" s="316"/>
      <c r="M68" s="310">
        <f>COUNT(N49:N61)</f>
        <v>12</v>
      </c>
      <c r="N68" s="316"/>
      <c r="O68" s="41">
        <f>COUNT(O49:O61)</f>
        <v>12</v>
      </c>
      <c r="P68" s="41">
        <f>COUNT(P49:P61)</f>
        <v>12</v>
      </c>
      <c r="Q68" s="310">
        <f>COUNT(R49:R61)</f>
        <v>12</v>
      </c>
      <c r="R68" s="316"/>
      <c r="S68" s="2">
        <f>COUNT(S48:S62)</f>
        <v>12</v>
      </c>
      <c r="T68" s="2">
        <f>COUNT(T48:T62)</f>
        <v>12</v>
      </c>
      <c r="W68" s="336" t="s">
        <v>15</v>
      </c>
      <c r="X68" s="337"/>
      <c r="Y68" s="41">
        <f>COUNT(Y47:Y61)</f>
        <v>9</v>
      </c>
      <c r="Z68" s="310">
        <f>COUNT(AA47:AA61)</f>
        <v>9</v>
      </c>
      <c r="AA68" s="316">
        <f>COUNT(AA47:AA61)</f>
        <v>9</v>
      </c>
      <c r="AB68" s="41">
        <f>COUNT(AB47:AB61)</f>
        <v>9</v>
      </c>
      <c r="AC68" s="310">
        <f>COUNT(AD47:AD61)</f>
        <v>9</v>
      </c>
      <c r="AD68" s="316"/>
      <c r="AE68" s="310">
        <f>COUNT(AF47:AF61)</f>
        <v>9</v>
      </c>
      <c r="AF68" s="316"/>
      <c r="AG68" s="310">
        <f>COUNT(AH47:AH61)</f>
        <v>9</v>
      </c>
      <c r="AH68" s="316"/>
      <c r="AI68" s="41">
        <f>COUNT(AI47:AI61)</f>
        <v>9</v>
      </c>
      <c r="AJ68" s="310">
        <f>COUNT(AK48:AK62)</f>
        <v>9</v>
      </c>
      <c r="AK68" s="316"/>
      <c r="AL68" s="195">
        <f>COUNT(AL48:AL62)</f>
        <v>7</v>
      </c>
      <c r="AM68" s="195">
        <f>COUNT(AM48:AM62)</f>
        <v>7</v>
      </c>
    </row>
    <row r="69" spans="1:39" s="2" customFormat="1" ht="12.75" customHeight="1" x14ac:dyDescent="0.2">
      <c r="B69" s="86"/>
      <c r="C69" s="87"/>
      <c r="D69" s="302"/>
      <c r="E69" s="304"/>
      <c r="F69" s="33"/>
      <c r="G69" s="34"/>
      <c r="H69" s="35"/>
      <c r="I69" s="302"/>
      <c r="J69" s="304"/>
      <c r="K69" s="302"/>
      <c r="L69" s="304"/>
      <c r="M69" s="302"/>
      <c r="N69" s="304"/>
      <c r="O69" s="35"/>
      <c r="P69" s="35"/>
      <c r="Q69" s="302"/>
      <c r="R69" s="303"/>
      <c r="S69" s="199"/>
      <c r="T69" s="199"/>
      <c r="W69" s="86"/>
      <c r="X69" s="87"/>
      <c r="Y69" s="32"/>
      <c r="Z69" s="33"/>
      <c r="AA69" s="34"/>
      <c r="AB69" s="35"/>
      <c r="AC69" s="302"/>
      <c r="AD69" s="304"/>
      <c r="AE69" s="302"/>
      <c r="AF69" s="304"/>
      <c r="AG69" s="302"/>
      <c r="AH69" s="304"/>
      <c r="AI69" s="35"/>
      <c r="AJ69" s="302"/>
      <c r="AK69" s="303"/>
      <c r="AL69" s="199"/>
      <c r="AM69" s="199"/>
    </row>
    <row r="70" spans="1:39" s="2" customFormat="1" ht="12.75" customHeight="1" x14ac:dyDescent="0.2">
      <c r="B70" s="327" t="s">
        <v>16</v>
      </c>
      <c r="C70" s="328"/>
      <c r="D70" s="225" t="s">
        <v>14</v>
      </c>
      <c r="E70" s="37">
        <f>MIN(E49:E64)</f>
        <v>5</v>
      </c>
      <c r="F70" s="225"/>
      <c r="G70" s="37">
        <f>MIN(G49:G61)</f>
        <v>1</v>
      </c>
      <c r="H70" s="38">
        <f>MIN(H49:H61)</f>
        <v>7.05</v>
      </c>
      <c r="I70" s="312">
        <f>MIN(J49:J61)</f>
        <v>2</v>
      </c>
      <c r="J70" s="320"/>
      <c r="K70" s="225" t="s">
        <v>14</v>
      </c>
      <c r="L70" s="37">
        <f>MIN(L49:L61)</f>
        <v>5</v>
      </c>
      <c r="M70" s="37" t="s">
        <v>14</v>
      </c>
      <c r="N70" s="38">
        <f>MIN(N49:N61)</f>
        <v>4.2</v>
      </c>
      <c r="O70" s="38">
        <f>MIN(O49:O61)</f>
        <v>0.09</v>
      </c>
      <c r="P70" s="38">
        <f>MIN(P49:P61)</f>
        <v>0.22</v>
      </c>
      <c r="Q70" s="225" t="s">
        <v>14</v>
      </c>
      <c r="R70" s="49">
        <f>MIN(R49:R61)</f>
        <v>0.5</v>
      </c>
      <c r="S70" s="200">
        <f>MIN(S48:S62)</f>
        <v>61</v>
      </c>
      <c r="T70" s="200">
        <f>MIN(T48:T62)</f>
        <v>66</v>
      </c>
      <c r="W70" s="327" t="s">
        <v>16</v>
      </c>
      <c r="X70" s="328"/>
      <c r="Y70" s="36">
        <f>MIN(Y47:Y61)</f>
        <v>5</v>
      </c>
      <c r="Z70" s="225"/>
      <c r="AA70" s="37">
        <f>MIN(AA47:AA61)</f>
        <v>2</v>
      </c>
      <c r="AB70" s="38">
        <f>MIN(AB47:AB61)</f>
        <v>7.2</v>
      </c>
      <c r="AC70" s="312">
        <f>MIN(AD47:AD61)</f>
        <v>410</v>
      </c>
      <c r="AD70" s="317"/>
      <c r="AE70" s="225"/>
      <c r="AF70" s="37">
        <f>MIN(AF47:AF61)</f>
        <v>5</v>
      </c>
      <c r="AG70" s="37"/>
      <c r="AH70" s="38">
        <f>MIN(AH47:AH61)</f>
        <v>6.6</v>
      </c>
      <c r="AI70" s="38">
        <f>MIN(AI47:AI61)</f>
        <v>0.09</v>
      </c>
      <c r="AJ70" s="225"/>
      <c r="AK70" s="49">
        <f>MIN(AK48:AK62)</f>
        <v>0.7</v>
      </c>
      <c r="AL70" s="49">
        <f>MIN(AL48:AL62)</f>
        <v>64</v>
      </c>
      <c r="AM70" s="49">
        <f>MIN(AM48:AM62)</f>
        <v>66</v>
      </c>
    </row>
    <row r="71" spans="1:39" s="2" customFormat="1" ht="13.5" customHeight="1" x14ac:dyDescent="0.2">
      <c r="B71" s="86"/>
      <c r="C71" s="87"/>
      <c r="D71" s="302"/>
      <c r="E71" s="304"/>
      <c r="F71" s="33"/>
      <c r="G71" s="34"/>
      <c r="H71" s="35"/>
      <c r="I71" s="302"/>
      <c r="J71" s="304"/>
      <c r="K71" s="302"/>
      <c r="L71" s="304"/>
      <c r="M71" s="302"/>
      <c r="N71" s="304"/>
      <c r="O71" s="35"/>
      <c r="P71" s="35"/>
      <c r="Q71" s="302"/>
      <c r="R71" s="303"/>
      <c r="S71" s="199"/>
      <c r="T71" s="199"/>
      <c r="W71" s="86"/>
      <c r="X71" s="87"/>
      <c r="Y71" s="32"/>
      <c r="Z71" s="33"/>
      <c r="AA71" s="34"/>
      <c r="AB71" s="35"/>
      <c r="AC71" s="302"/>
      <c r="AD71" s="304"/>
      <c r="AE71" s="302"/>
      <c r="AF71" s="304"/>
      <c r="AG71" s="302"/>
      <c r="AH71" s="304"/>
      <c r="AI71" s="35"/>
      <c r="AJ71" s="302"/>
      <c r="AK71" s="303"/>
      <c r="AL71" s="199"/>
      <c r="AM71" s="199"/>
    </row>
    <row r="72" spans="1:39" s="2" customFormat="1" ht="12.75" customHeight="1" x14ac:dyDescent="0.2">
      <c r="B72" s="327" t="s">
        <v>17</v>
      </c>
      <c r="C72" s="328"/>
      <c r="D72" s="306">
        <f>SUM(E49:E64)/D68</f>
        <v>5</v>
      </c>
      <c r="E72" s="307">
        <f>SUM(E49:E67)/9</f>
        <v>6.666666666666667</v>
      </c>
      <c r="F72" s="306">
        <f>SUM(G49:G61)/F68</f>
        <v>4.75</v>
      </c>
      <c r="G72" s="307"/>
      <c r="H72" s="227">
        <f>SUM(H49:H61)/H68</f>
        <v>8.0316666666666681</v>
      </c>
      <c r="I72" s="306">
        <f>SUM(J49:J61)/I68</f>
        <v>47.333333333333336</v>
      </c>
      <c r="J72" s="307"/>
      <c r="K72" s="306">
        <f>SUM(L49:L61)/K68</f>
        <v>5</v>
      </c>
      <c r="L72" s="307">
        <f>SUM(L49:L67)/9</f>
        <v>6.666666666666667</v>
      </c>
      <c r="M72" s="306">
        <f>SUM(N49:N61)/M68</f>
        <v>6.5666666666666664</v>
      </c>
      <c r="N72" s="307"/>
      <c r="O72" s="227">
        <f>SUM(O49:O61)/O68</f>
        <v>0.91249999999999998</v>
      </c>
      <c r="P72" s="227">
        <f>SUM(P49:P61)/P68</f>
        <v>0.35166666666666674</v>
      </c>
      <c r="Q72" s="306">
        <f>SUM(R49:R61)/Q68</f>
        <v>0.70833333333333337</v>
      </c>
      <c r="R72" s="314"/>
      <c r="S72" s="277">
        <f>SUM(S48:S62)/S68</f>
        <v>67.416666666666671</v>
      </c>
      <c r="T72" s="277">
        <f>SUM(T48:T62)/T68</f>
        <v>72.083333333333329</v>
      </c>
      <c r="W72" s="327" t="s">
        <v>17</v>
      </c>
      <c r="X72" s="328"/>
      <c r="Y72" s="226">
        <f>SUM(Y47:Y61)/Y68</f>
        <v>5</v>
      </c>
      <c r="Z72" s="306">
        <f>SUM(AA47:AA61)/Z68</f>
        <v>4.8888888888888893</v>
      </c>
      <c r="AA72" s="307"/>
      <c r="AB72" s="227">
        <f>SUM(AB47:AB61)/AB68</f>
        <v>7.3111111111111109</v>
      </c>
      <c r="AC72" s="306">
        <f>SUM(AD47:AD61)/AC68</f>
        <v>6123.333333333333</v>
      </c>
      <c r="AD72" s="307"/>
      <c r="AE72" s="306">
        <f>SUM(AF47:AF61)/AE68</f>
        <v>5</v>
      </c>
      <c r="AF72" s="307">
        <f>SUM(AF47:AF67)/9</f>
        <v>5</v>
      </c>
      <c r="AG72" s="306">
        <f>SUM(AH47:AH61)/AG68</f>
        <v>9.466666666666665</v>
      </c>
      <c r="AH72" s="307"/>
      <c r="AI72" s="227">
        <f>SUM(AI47:AI61)/AI68</f>
        <v>0.3633333333333334</v>
      </c>
      <c r="AJ72" s="306">
        <f>SUM(AK48:AK62)/AJ68</f>
        <v>1.3888888888888891</v>
      </c>
      <c r="AK72" s="314"/>
      <c r="AL72" s="228">
        <f>SUM(AL48:AL62)/AL68</f>
        <v>68.714285714285708</v>
      </c>
      <c r="AM72" s="228">
        <f>SUM(AM48:AM62)/AM68</f>
        <v>72.142857142857139</v>
      </c>
    </row>
    <row r="73" spans="1:39" s="2" customFormat="1" x14ac:dyDescent="0.2">
      <c r="B73" s="86"/>
      <c r="C73" s="87"/>
      <c r="D73" s="302"/>
      <c r="E73" s="304"/>
      <c r="F73" s="302"/>
      <c r="G73" s="304"/>
      <c r="H73" s="35"/>
      <c r="I73" s="302"/>
      <c r="J73" s="304"/>
      <c r="K73" s="302"/>
      <c r="L73" s="304"/>
      <c r="M73" s="302"/>
      <c r="N73" s="304"/>
      <c r="O73" s="35"/>
      <c r="P73" s="35"/>
      <c r="Q73" s="302"/>
      <c r="R73" s="303"/>
      <c r="S73" s="199"/>
      <c r="T73" s="199"/>
      <c r="W73" s="86"/>
      <c r="X73" s="87"/>
      <c r="Y73" s="32"/>
      <c r="Z73" s="302"/>
      <c r="AA73" s="304"/>
      <c r="AB73" s="35"/>
      <c r="AC73" s="302"/>
      <c r="AD73" s="304"/>
      <c r="AE73" s="302"/>
      <c r="AF73" s="304"/>
      <c r="AG73" s="302"/>
      <c r="AH73" s="304"/>
      <c r="AI73" s="35"/>
      <c r="AJ73" s="302"/>
      <c r="AK73" s="303"/>
      <c r="AL73" s="199"/>
      <c r="AM73" s="199"/>
    </row>
    <row r="74" spans="1:39" s="2" customFormat="1" ht="13.5" customHeight="1" thickBot="1" x14ac:dyDescent="0.25">
      <c r="B74" s="332" t="s">
        <v>18</v>
      </c>
      <c r="C74" s="333"/>
      <c r="D74" s="300">
        <f>MAX(E49:E64)</f>
        <v>5</v>
      </c>
      <c r="E74" s="305"/>
      <c r="F74" s="300">
        <f>MAX(G49:G61)</f>
        <v>11</v>
      </c>
      <c r="G74" s="305"/>
      <c r="H74" s="40">
        <f>MAX(H49:H61)</f>
        <v>9.02</v>
      </c>
      <c r="I74" s="300">
        <f>MAX(J49:J61)</f>
        <v>350</v>
      </c>
      <c r="J74" s="305"/>
      <c r="K74" s="300">
        <f>MAX(L49:L61)</f>
        <v>5</v>
      </c>
      <c r="L74" s="305"/>
      <c r="M74" s="300">
        <f>MAX(N49:N61)</f>
        <v>10</v>
      </c>
      <c r="N74" s="305"/>
      <c r="O74" s="40">
        <f>MAX(O49:O61)</f>
        <v>4.5999999999999996</v>
      </c>
      <c r="P74" s="40">
        <f>MAX(P49:P61)</f>
        <v>0.7</v>
      </c>
      <c r="Q74" s="300">
        <f>MAX(R49:R61)</f>
        <v>1.3</v>
      </c>
      <c r="R74" s="301"/>
      <c r="S74" s="200">
        <f>MAX(S48:S62)</f>
        <v>74</v>
      </c>
      <c r="T74" s="200">
        <f>MAX(T48:T62)</f>
        <v>78</v>
      </c>
      <c r="W74" s="332" t="s">
        <v>18</v>
      </c>
      <c r="X74" s="333"/>
      <c r="Y74" s="39">
        <f>MAX(Y47:Y61)</f>
        <v>5</v>
      </c>
      <c r="Z74" s="300">
        <f>MAX(AA47:AA61)</f>
        <v>7</v>
      </c>
      <c r="AA74" s="305"/>
      <c r="AB74" s="40">
        <f>MAX(AB47:AB61)</f>
        <v>7.62</v>
      </c>
      <c r="AC74" s="300">
        <f>MAX(AD47:AD61)</f>
        <v>23000</v>
      </c>
      <c r="AD74" s="305"/>
      <c r="AE74" s="300">
        <f>MAX(AF47:AF61)</f>
        <v>5</v>
      </c>
      <c r="AF74" s="305"/>
      <c r="AG74" s="300">
        <f>MAX(AH47:AH61)</f>
        <v>13</v>
      </c>
      <c r="AH74" s="305"/>
      <c r="AI74" s="40">
        <f>MAX(AI47:AI61)</f>
        <v>1.2</v>
      </c>
      <c r="AJ74" s="229">
        <f>MAX(AK48:AK62)</f>
        <v>2.1</v>
      </c>
      <c r="AK74" s="230"/>
      <c r="AL74" s="229">
        <f>MAX(AL48:AL62)</f>
        <v>73</v>
      </c>
      <c r="AM74" s="229">
        <f>MAX(AM48:AM62)</f>
        <v>77</v>
      </c>
    </row>
    <row r="75" spans="1:39" x14ac:dyDescent="0.2">
      <c r="Z75" s="2"/>
    </row>
    <row r="76" spans="1:39" x14ac:dyDescent="0.2">
      <c r="V76" s="19"/>
      <c r="Z76" s="2"/>
    </row>
    <row r="77" spans="1:39" x14ac:dyDescent="0.2">
      <c r="V77" s="19"/>
      <c r="Z77" s="2"/>
    </row>
    <row r="78" spans="1:39" x14ac:dyDescent="0.2">
      <c r="V78" s="19"/>
    </row>
    <row r="79" spans="1:39" ht="29.25" customHeight="1" x14ac:dyDescent="0.2">
      <c r="Z79" s="2"/>
      <c r="AJ79"/>
      <c r="AK79"/>
      <c r="AL79"/>
      <c r="AM79"/>
    </row>
    <row r="80" spans="1:39" ht="13.5" hidden="1" thickBot="1" x14ac:dyDescent="0.25">
      <c r="A80" s="74" t="s">
        <v>21</v>
      </c>
      <c r="C80" s="152">
        <v>0</v>
      </c>
      <c r="Z80" s="2"/>
      <c r="AJ80"/>
      <c r="AK80"/>
      <c r="AL80"/>
      <c r="AM80"/>
    </row>
    <row r="81" spans="1:39" ht="13.5" hidden="1" thickBot="1" x14ac:dyDescent="0.25">
      <c r="A81" s="74" t="s">
        <v>22</v>
      </c>
      <c r="D81" s="252">
        <f>$X$37*D33</f>
        <v>0</v>
      </c>
      <c r="E81" s="273"/>
      <c r="F81" s="348">
        <f>$X$37*F33</f>
        <v>0</v>
      </c>
      <c r="G81" s="349"/>
      <c r="H81" s="252">
        <f>$X$37*H33</f>
        <v>0</v>
      </c>
      <c r="I81" s="348">
        <f>$X$37*I33</f>
        <v>0</v>
      </c>
      <c r="J81" s="349"/>
      <c r="K81" s="348">
        <f>$X$37*K33</f>
        <v>0</v>
      </c>
      <c r="L81" s="349"/>
      <c r="M81" s="348">
        <f>$X$37*M33</f>
        <v>0</v>
      </c>
      <c r="N81" s="349"/>
      <c r="O81" s="252">
        <f>$X$37*O33</f>
        <v>0</v>
      </c>
      <c r="P81" s="252">
        <f>$X$37*P33</f>
        <v>0</v>
      </c>
      <c r="Q81" s="348">
        <f>$X$37*Q33</f>
        <v>0</v>
      </c>
      <c r="R81" s="349"/>
      <c r="S81" s="279"/>
      <c r="T81" s="279"/>
      <c r="Z81" s="2"/>
      <c r="AJ81"/>
      <c r="AK81"/>
      <c r="AL81"/>
      <c r="AM81"/>
    </row>
  </sheetData>
  <mergeCells count="224">
    <mergeCell ref="O1:P1"/>
    <mergeCell ref="B9:B10"/>
    <mergeCell ref="C9:C10"/>
    <mergeCell ref="D9:R9"/>
    <mergeCell ref="W9:W10"/>
    <mergeCell ref="X9:X10"/>
    <mergeCell ref="Q10:R10"/>
    <mergeCell ref="AI1:AJ1"/>
    <mergeCell ref="H3:I3"/>
    <mergeCell ref="AB3:AC3"/>
    <mergeCell ref="H4:I4"/>
    <mergeCell ref="AB4:AC4"/>
    <mergeCell ref="F8:G8"/>
    <mergeCell ref="I8:J8"/>
    <mergeCell ref="K8:L8"/>
    <mergeCell ref="M8:N8"/>
    <mergeCell ref="Q8:R8"/>
    <mergeCell ref="AB5:AC5"/>
    <mergeCell ref="H6:I6"/>
    <mergeCell ref="AB6:AC6"/>
    <mergeCell ref="B7:C7"/>
    <mergeCell ref="D8:E8"/>
    <mergeCell ref="Y10:AL10"/>
    <mergeCell ref="Z8:AA8"/>
    <mergeCell ref="D10:E10"/>
    <mergeCell ref="F10:G10"/>
    <mergeCell ref="I10:J10"/>
    <mergeCell ref="K10:L10"/>
    <mergeCell ref="M10:N10"/>
    <mergeCell ref="AK28:AL28"/>
    <mergeCell ref="F28:G28"/>
    <mergeCell ref="I28:J28"/>
    <mergeCell ref="K28:L28"/>
    <mergeCell ref="M28:N28"/>
    <mergeCell ref="Q28:R28"/>
    <mergeCell ref="Z28:AA28"/>
    <mergeCell ref="W29:X29"/>
    <mergeCell ref="Z29:AA29"/>
    <mergeCell ref="AC8:AD8"/>
    <mergeCell ref="AE8:AF8"/>
    <mergeCell ref="AG8:AH8"/>
    <mergeCell ref="AK8:AL8"/>
    <mergeCell ref="AC28:AD28"/>
    <mergeCell ref="AE28:AF28"/>
    <mergeCell ref="AG28:AH28"/>
    <mergeCell ref="Y9:AL9"/>
    <mergeCell ref="AE30:AF30"/>
    <mergeCell ref="AG30:AH30"/>
    <mergeCell ref="AK30:AL30"/>
    <mergeCell ref="B31:C31"/>
    <mergeCell ref="I31:J31"/>
    <mergeCell ref="W31:X31"/>
    <mergeCell ref="AC31:AD31"/>
    <mergeCell ref="AC29:AD29"/>
    <mergeCell ref="AE29:AF29"/>
    <mergeCell ref="AG29:AH29"/>
    <mergeCell ref="AK29:AL29"/>
    <mergeCell ref="D30:E30"/>
    <mergeCell ref="I30:J30"/>
    <mergeCell ref="K30:L30"/>
    <mergeCell ref="M30:N30"/>
    <mergeCell ref="Q30:R30"/>
    <mergeCell ref="AC30:AD30"/>
    <mergeCell ref="B29:C29"/>
    <mergeCell ref="D29:E29"/>
    <mergeCell ref="F29:G29"/>
    <mergeCell ref="I29:J29"/>
    <mergeCell ref="K29:L29"/>
    <mergeCell ref="M29:N29"/>
    <mergeCell ref="Q29:R29"/>
    <mergeCell ref="B33:C33"/>
    <mergeCell ref="D33:E33"/>
    <mergeCell ref="F33:G33"/>
    <mergeCell ref="I33:J33"/>
    <mergeCell ref="K33:L33"/>
    <mergeCell ref="M33:N33"/>
    <mergeCell ref="Q33:R33"/>
    <mergeCell ref="D32:E32"/>
    <mergeCell ref="I32:J32"/>
    <mergeCell ref="K32:L32"/>
    <mergeCell ref="M32:N32"/>
    <mergeCell ref="Q32:R32"/>
    <mergeCell ref="W33:X33"/>
    <mergeCell ref="Z33:AA33"/>
    <mergeCell ref="AC33:AD33"/>
    <mergeCell ref="AE33:AF33"/>
    <mergeCell ref="AG33:AH33"/>
    <mergeCell ref="AK33:AL33"/>
    <mergeCell ref="AE32:AF32"/>
    <mergeCell ref="AG32:AH32"/>
    <mergeCell ref="AK32:AL32"/>
    <mergeCell ref="AC32:AD32"/>
    <mergeCell ref="Z34:AA34"/>
    <mergeCell ref="AC34:AD34"/>
    <mergeCell ref="AE34:AF34"/>
    <mergeCell ref="AG34:AH34"/>
    <mergeCell ref="AK34:AL34"/>
    <mergeCell ref="B35:C35"/>
    <mergeCell ref="D35:E35"/>
    <mergeCell ref="F35:G35"/>
    <mergeCell ref="I35:J35"/>
    <mergeCell ref="K35:L35"/>
    <mergeCell ref="D34:E34"/>
    <mergeCell ref="F34:G34"/>
    <mergeCell ref="I34:J34"/>
    <mergeCell ref="K34:L34"/>
    <mergeCell ref="M34:N34"/>
    <mergeCell ref="Q34:R34"/>
    <mergeCell ref="AG35:AH35"/>
    <mergeCell ref="AK35:AL35"/>
    <mergeCell ref="Z38:AA38"/>
    <mergeCell ref="AC38:AD38"/>
    <mergeCell ref="AE38:AF38"/>
    <mergeCell ref="AG38:AH38"/>
    <mergeCell ref="AK38:AL38"/>
    <mergeCell ref="M35:N35"/>
    <mergeCell ref="Q35:R35"/>
    <mergeCell ref="W35:X35"/>
    <mergeCell ref="Z35:AA35"/>
    <mergeCell ref="AC35:AD35"/>
    <mergeCell ref="AE35:AF35"/>
    <mergeCell ref="O39:P39"/>
    <mergeCell ref="H41:I41"/>
    <mergeCell ref="H42:I42"/>
    <mergeCell ref="H43:I43"/>
    <mergeCell ref="H44:I44"/>
    <mergeCell ref="D46:E46"/>
    <mergeCell ref="F46:G46"/>
    <mergeCell ref="I46:J46"/>
    <mergeCell ref="K46:L46"/>
    <mergeCell ref="M46:N46"/>
    <mergeCell ref="Q69:R69"/>
    <mergeCell ref="B68:C68"/>
    <mergeCell ref="D68:E68"/>
    <mergeCell ref="F68:G68"/>
    <mergeCell ref="I68:J68"/>
    <mergeCell ref="K68:L68"/>
    <mergeCell ref="M68:N68"/>
    <mergeCell ref="B47:B48"/>
    <mergeCell ref="C47:C48"/>
    <mergeCell ref="D47:R47"/>
    <mergeCell ref="D48:R48"/>
    <mergeCell ref="F67:G67"/>
    <mergeCell ref="I67:J67"/>
    <mergeCell ref="K67:L67"/>
    <mergeCell ref="M67:N67"/>
    <mergeCell ref="Q67:R67"/>
    <mergeCell ref="B70:C70"/>
    <mergeCell ref="I70:J70"/>
    <mergeCell ref="D71:E71"/>
    <mergeCell ref="I71:J71"/>
    <mergeCell ref="K71:L71"/>
    <mergeCell ref="M71:N71"/>
    <mergeCell ref="D69:E69"/>
    <mergeCell ref="I69:J69"/>
    <mergeCell ref="K69:L69"/>
    <mergeCell ref="M69:N69"/>
    <mergeCell ref="W72:X72"/>
    <mergeCell ref="B74:C74"/>
    <mergeCell ref="D74:E74"/>
    <mergeCell ref="F74:G74"/>
    <mergeCell ref="I74:J74"/>
    <mergeCell ref="K74:L74"/>
    <mergeCell ref="M74:N74"/>
    <mergeCell ref="D73:E73"/>
    <mergeCell ref="F73:G73"/>
    <mergeCell ref="I73:J73"/>
    <mergeCell ref="K73:L73"/>
    <mergeCell ref="M73:N73"/>
    <mergeCell ref="B72:C72"/>
    <mergeCell ref="D72:E72"/>
    <mergeCell ref="F72:G72"/>
    <mergeCell ref="I72:J72"/>
    <mergeCell ref="K72:L72"/>
    <mergeCell ref="M72:N72"/>
    <mergeCell ref="Q72:R72"/>
    <mergeCell ref="AJ68:AK68"/>
    <mergeCell ref="AC46:AD46"/>
    <mergeCell ref="AE46:AF46"/>
    <mergeCell ref="AG46:AH46"/>
    <mergeCell ref="AJ46:AK46"/>
    <mergeCell ref="Y47:AK47"/>
    <mergeCell ref="Q74:R74"/>
    <mergeCell ref="F81:G81"/>
    <mergeCell ref="I81:J81"/>
    <mergeCell ref="K81:L81"/>
    <mergeCell ref="M81:N81"/>
    <mergeCell ref="Q81:R81"/>
    <mergeCell ref="Q73:R73"/>
    <mergeCell ref="Q71:R71"/>
    <mergeCell ref="Q68:R68"/>
    <mergeCell ref="Q46:R46"/>
    <mergeCell ref="W74:X74"/>
    <mergeCell ref="Z74:AA74"/>
    <mergeCell ref="AC74:AD74"/>
    <mergeCell ref="AE74:AF74"/>
    <mergeCell ref="AG74:AH74"/>
    <mergeCell ref="AC71:AD71"/>
    <mergeCell ref="AE71:AF71"/>
    <mergeCell ref="AG71:AH71"/>
    <mergeCell ref="Z46:AA46"/>
    <mergeCell ref="Z72:AA72"/>
    <mergeCell ref="X45:AH45"/>
    <mergeCell ref="Z73:AA73"/>
    <mergeCell ref="AC73:AD73"/>
    <mergeCell ref="AE73:AF73"/>
    <mergeCell ref="AG73:AH73"/>
    <mergeCell ref="AJ73:AK73"/>
    <mergeCell ref="AJ71:AK71"/>
    <mergeCell ref="AC72:AD72"/>
    <mergeCell ref="AE72:AF72"/>
    <mergeCell ref="AG72:AH72"/>
    <mergeCell ref="AJ72:AK72"/>
    <mergeCell ref="AC69:AD69"/>
    <mergeCell ref="AE69:AF69"/>
    <mergeCell ref="AG69:AH69"/>
    <mergeCell ref="AJ69:AK69"/>
    <mergeCell ref="W70:X70"/>
    <mergeCell ref="AC70:AD70"/>
    <mergeCell ref="W68:X68"/>
    <mergeCell ref="Z68:AA68"/>
    <mergeCell ref="AC68:AD68"/>
    <mergeCell ref="AE68:AF68"/>
    <mergeCell ref="AG68:AH68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&amp;LLicence Number 1648&amp;C3502 Hobby's Yards Rd, Blayney</oddHeader>
  </headerFooter>
  <colBreaks count="2" manualBreakCount="2">
    <brk id="18" max="1048575" man="1"/>
    <brk id="21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P80"/>
  <sheetViews>
    <sheetView tabSelected="1" topLeftCell="A8" zoomScale="150" zoomScaleNormal="150" workbookViewId="0">
      <selection activeCell="U26" sqref="U26"/>
    </sheetView>
  </sheetViews>
  <sheetFormatPr defaultRowHeight="12.75" x14ac:dyDescent="0.2"/>
  <cols>
    <col min="1" max="1" width="2.7109375" style="2" customWidth="1"/>
    <col min="2" max="3" width="13" style="2" customWidth="1"/>
    <col min="4" max="5" width="6.5703125" style="2" customWidth="1"/>
    <col min="6" max="6" width="5.7109375" style="19" customWidth="1"/>
    <col min="7" max="7" width="5.7109375" style="2" customWidth="1"/>
    <col min="8" max="8" width="8.7109375" style="2" customWidth="1"/>
    <col min="9" max="14" width="5.7109375" style="2" customWidth="1"/>
    <col min="15" max="15" width="14.140625" style="2" customWidth="1"/>
    <col min="16" max="16" width="12.28515625" style="2" customWidth="1"/>
    <col min="17" max="20" width="5.7109375" style="2" customWidth="1"/>
    <col min="21" max="22" width="2.7109375" style="2" customWidth="1"/>
    <col min="23" max="24" width="13" style="2" customWidth="1"/>
    <col min="25" max="25" width="12.140625" style="2" customWidth="1"/>
    <col min="26" max="26" width="5.7109375" style="19" customWidth="1"/>
    <col min="27" max="27" width="5.7109375" style="2" customWidth="1"/>
    <col min="28" max="28" width="8.7109375" style="2" customWidth="1"/>
    <col min="29" max="29" width="5.7109375" style="2" customWidth="1"/>
    <col min="30" max="30" width="13.140625" style="2" customWidth="1"/>
    <col min="31" max="34" width="5.7109375" style="2" customWidth="1"/>
    <col min="35" max="35" width="14.140625" style="2" customWidth="1"/>
    <col min="36" max="36" width="10.7109375" style="2" customWidth="1"/>
    <col min="37" max="38" width="5.7109375" style="2" customWidth="1"/>
    <col min="39" max="39" width="6.7109375" style="2" customWidth="1"/>
  </cols>
  <sheetData>
    <row r="1" spans="1:38" ht="51.75" customHeight="1" x14ac:dyDescent="0.25">
      <c r="D1" s="55" t="s">
        <v>24</v>
      </c>
      <c r="E1" s="55"/>
      <c r="F1" s="18"/>
      <c r="O1" s="353" t="s">
        <v>25</v>
      </c>
      <c r="P1" s="353"/>
      <c r="Q1" s="57"/>
      <c r="R1" s="82"/>
      <c r="S1" s="82"/>
      <c r="T1" s="82"/>
      <c r="Y1" s="55" t="s">
        <v>24</v>
      </c>
      <c r="Z1" s="18"/>
      <c r="AI1" s="353" t="s">
        <v>25</v>
      </c>
      <c r="AJ1" s="353"/>
      <c r="AK1" s="172"/>
      <c r="AL1" s="82"/>
    </row>
    <row r="2" spans="1:38" ht="16.5" thickBot="1" x14ac:dyDescent="0.3">
      <c r="D2" s="55" t="s">
        <v>1</v>
      </c>
      <c r="E2" s="55"/>
      <c r="F2" s="18"/>
      <c r="O2" s="57"/>
      <c r="P2" s="57"/>
      <c r="Q2" s="57"/>
      <c r="R2" s="82"/>
      <c r="S2" s="82"/>
      <c r="T2" s="82"/>
      <c r="Y2" s="55" t="s">
        <v>1</v>
      </c>
      <c r="Z2" s="18"/>
      <c r="AI2" s="172"/>
      <c r="AJ2" s="172"/>
      <c r="AK2" s="172"/>
      <c r="AL2" s="82"/>
    </row>
    <row r="3" spans="1:38" ht="16.5" thickBot="1" x14ac:dyDescent="0.3">
      <c r="D3" s="55" t="s">
        <v>2</v>
      </c>
      <c r="E3" s="55"/>
      <c r="F3" s="18"/>
      <c r="H3" s="341">
        <v>1</v>
      </c>
      <c r="I3" s="342"/>
      <c r="K3" s="158" t="s">
        <v>49</v>
      </c>
      <c r="Y3" s="55" t="s">
        <v>2</v>
      </c>
      <c r="Z3" s="18"/>
      <c r="AB3" s="341">
        <v>3</v>
      </c>
      <c r="AC3" s="342"/>
      <c r="AE3" s="158"/>
    </row>
    <row r="4" spans="1:38" ht="16.5" thickBot="1" x14ac:dyDescent="0.3">
      <c r="B4"/>
      <c r="D4" s="55" t="s">
        <v>3</v>
      </c>
      <c r="E4" s="55"/>
      <c r="F4" s="18"/>
      <c r="H4" s="341" t="s">
        <v>68</v>
      </c>
      <c r="I4" s="342"/>
      <c r="W4"/>
      <c r="Y4" s="55" t="s">
        <v>3</v>
      </c>
      <c r="Z4" s="18"/>
      <c r="AB4" s="341" t="s">
        <v>68</v>
      </c>
      <c r="AC4" s="342"/>
    </row>
    <row r="5" spans="1:38" ht="16.5" thickBot="1" x14ac:dyDescent="0.3">
      <c r="D5" s="55" t="s">
        <v>27</v>
      </c>
      <c r="E5" s="55"/>
      <c r="F5" s="18"/>
      <c r="H5" s="178" t="s">
        <v>51</v>
      </c>
      <c r="I5" s="179"/>
      <c r="Y5" s="55" t="s">
        <v>27</v>
      </c>
      <c r="Z5" s="18"/>
      <c r="AB5" s="341" t="s">
        <v>28</v>
      </c>
      <c r="AC5" s="342"/>
    </row>
    <row r="6" spans="1:38" ht="16.5" thickBot="1" x14ac:dyDescent="0.3">
      <c r="D6" s="55" t="s">
        <v>29</v>
      </c>
      <c r="E6" s="55"/>
      <c r="F6" s="18"/>
      <c r="H6" s="343"/>
      <c r="I6" s="344"/>
      <c r="Y6" s="55" t="s">
        <v>29</v>
      </c>
      <c r="Z6" s="18"/>
      <c r="AB6" s="343"/>
      <c r="AC6" s="344"/>
    </row>
    <row r="7" spans="1:38" ht="29.25" customHeight="1" thickBot="1" x14ac:dyDescent="0.25">
      <c r="B7" s="345"/>
      <c r="C7" s="345"/>
      <c r="X7" s="19"/>
    </row>
    <row r="8" spans="1:38" ht="68.25" customHeight="1" thickBot="1" x14ac:dyDescent="0.25">
      <c r="A8" s="1"/>
      <c r="B8" s="85" t="s">
        <v>30</v>
      </c>
      <c r="C8" s="183" t="s">
        <v>57</v>
      </c>
      <c r="D8" s="358" t="s">
        <v>52</v>
      </c>
      <c r="E8" s="315"/>
      <c r="F8" s="308" t="s">
        <v>7</v>
      </c>
      <c r="G8" s="315"/>
      <c r="H8" s="8" t="s">
        <v>8</v>
      </c>
      <c r="I8" s="308" t="s">
        <v>9</v>
      </c>
      <c r="J8" s="315"/>
      <c r="K8" s="308" t="s">
        <v>10</v>
      </c>
      <c r="L8" s="315"/>
      <c r="M8" s="308" t="s">
        <v>11</v>
      </c>
      <c r="N8" s="315"/>
      <c r="O8" s="7" t="s">
        <v>12</v>
      </c>
      <c r="P8" s="7" t="s">
        <v>41</v>
      </c>
      <c r="Q8" s="308" t="s">
        <v>13</v>
      </c>
      <c r="R8" s="309"/>
      <c r="S8" s="197" t="s">
        <v>61</v>
      </c>
      <c r="T8" s="197" t="s">
        <v>62</v>
      </c>
      <c r="W8" s="85" t="s">
        <v>30</v>
      </c>
      <c r="X8" s="183" t="s">
        <v>57</v>
      </c>
      <c r="Y8" s="76" t="s">
        <v>52</v>
      </c>
      <c r="Z8" s="308" t="s">
        <v>7</v>
      </c>
      <c r="AA8" s="315"/>
      <c r="AB8" s="8" t="s">
        <v>8</v>
      </c>
      <c r="AC8" s="308" t="s">
        <v>9</v>
      </c>
      <c r="AD8" s="315"/>
      <c r="AE8" s="308" t="s">
        <v>10</v>
      </c>
      <c r="AF8" s="315"/>
      <c r="AG8" s="308" t="s">
        <v>11</v>
      </c>
      <c r="AH8" s="315"/>
      <c r="AI8" s="7" t="s">
        <v>12</v>
      </c>
      <c r="AJ8" s="7" t="s">
        <v>41</v>
      </c>
      <c r="AK8" s="308" t="s">
        <v>13</v>
      </c>
      <c r="AL8" s="309"/>
    </row>
    <row r="9" spans="1:38" x14ac:dyDescent="0.2">
      <c r="A9" s="1"/>
      <c r="B9" s="334"/>
      <c r="C9" s="334"/>
      <c r="D9" s="323" t="s">
        <v>44</v>
      </c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7"/>
      <c r="S9" s="197"/>
      <c r="T9" s="197"/>
      <c r="W9" s="334"/>
      <c r="X9" s="334"/>
      <c r="Y9" s="323" t="s">
        <v>33</v>
      </c>
      <c r="Z9" s="346"/>
      <c r="AA9" s="346"/>
      <c r="AB9" s="346"/>
      <c r="AC9" s="346"/>
      <c r="AD9" s="346"/>
      <c r="AE9" s="346"/>
      <c r="AF9" s="346"/>
      <c r="AG9" s="346"/>
      <c r="AH9" s="346"/>
      <c r="AI9" s="346"/>
      <c r="AJ9" s="346"/>
      <c r="AK9" s="346"/>
      <c r="AL9" s="347"/>
    </row>
    <row r="10" spans="1:38" ht="13.5" thickBot="1" x14ac:dyDescent="0.25">
      <c r="A10" s="1"/>
      <c r="B10" s="335"/>
      <c r="C10" s="335"/>
      <c r="D10" s="329">
        <v>30</v>
      </c>
      <c r="E10" s="351"/>
      <c r="F10" s="351">
        <v>30</v>
      </c>
      <c r="G10" s="351"/>
      <c r="H10" s="188" t="s">
        <v>45</v>
      </c>
      <c r="I10" s="351">
        <v>600</v>
      </c>
      <c r="J10" s="351"/>
      <c r="K10" s="351">
        <v>10</v>
      </c>
      <c r="L10" s="351"/>
      <c r="M10" s="351">
        <v>15</v>
      </c>
      <c r="N10" s="351"/>
      <c r="O10" s="188">
        <v>1</v>
      </c>
      <c r="P10" s="188" t="s">
        <v>46</v>
      </c>
      <c r="Q10" s="351">
        <v>2</v>
      </c>
      <c r="R10" s="352"/>
      <c r="S10" s="198"/>
      <c r="T10" s="198"/>
      <c r="W10" s="335"/>
      <c r="X10" s="335"/>
      <c r="Y10" s="329" t="s">
        <v>34</v>
      </c>
      <c r="Z10" s="351"/>
      <c r="AA10" s="351"/>
      <c r="AB10" s="351"/>
      <c r="AC10" s="351"/>
      <c r="AD10" s="351"/>
      <c r="AE10" s="351"/>
      <c r="AF10" s="351"/>
      <c r="AG10" s="351"/>
      <c r="AH10" s="351"/>
      <c r="AI10" s="351"/>
      <c r="AJ10" s="351"/>
      <c r="AK10" s="351"/>
      <c r="AL10" s="352"/>
    </row>
    <row r="11" spans="1:38" x14ac:dyDescent="0.2">
      <c r="B11" s="236">
        <v>44306</v>
      </c>
      <c r="C11" s="236">
        <v>44320</v>
      </c>
      <c r="D11" s="237" t="s">
        <v>14</v>
      </c>
      <c r="E11" s="280">
        <v>5</v>
      </c>
      <c r="F11" s="241"/>
      <c r="G11" s="280">
        <v>1</v>
      </c>
      <c r="H11" s="281">
        <v>7.07</v>
      </c>
      <c r="I11" s="241"/>
      <c r="J11" s="280">
        <v>7</v>
      </c>
      <c r="K11" s="241" t="s">
        <v>14</v>
      </c>
      <c r="L11" s="280">
        <v>5</v>
      </c>
      <c r="M11" s="241"/>
      <c r="N11" s="280">
        <v>3.4</v>
      </c>
      <c r="O11" s="281">
        <v>0.14000000000000001</v>
      </c>
      <c r="P11" s="281">
        <v>1.7</v>
      </c>
      <c r="Q11" s="237" t="s">
        <v>14</v>
      </c>
      <c r="R11" s="282">
        <v>0.5</v>
      </c>
      <c r="S11" s="231">
        <v>68</v>
      </c>
      <c r="T11" s="231">
        <v>72</v>
      </c>
      <c r="W11" s="141"/>
      <c r="X11" s="142"/>
      <c r="Y11" s="192"/>
      <c r="Z11" s="153"/>
      <c r="AA11" s="211"/>
      <c r="AB11" s="173"/>
      <c r="AC11" s="153"/>
      <c r="AD11" s="211"/>
      <c r="AE11" s="153"/>
      <c r="AF11" s="211"/>
      <c r="AG11" s="194"/>
      <c r="AH11" s="211"/>
      <c r="AI11" s="173"/>
      <c r="AJ11" s="173"/>
      <c r="AK11" s="154"/>
      <c r="AL11" s="212"/>
    </row>
    <row r="12" spans="1:38" x14ac:dyDescent="0.2">
      <c r="B12" s="238">
        <v>44329</v>
      </c>
      <c r="C12" s="238">
        <v>44330</v>
      </c>
      <c r="D12" s="239" t="s">
        <v>14</v>
      </c>
      <c r="E12" s="283">
        <v>5</v>
      </c>
      <c r="F12" s="251"/>
      <c r="G12" s="283">
        <v>1</v>
      </c>
      <c r="H12" s="250">
        <v>6.97</v>
      </c>
      <c r="I12" s="251"/>
      <c r="J12" s="283">
        <v>62</v>
      </c>
      <c r="K12" s="243" t="s">
        <v>14</v>
      </c>
      <c r="L12" s="283">
        <v>5</v>
      </c>
      <c r="M12" s="251"/>
      <c r="N12" s="283">
        <v>3.2</v>
      </c>
      <c r="O12" s="250">
        <v>0.28000000000000003</v>
      </c>
      <c r="P12" s="250">
        <v>0.2</v>
      </c>
      <c r="Q12" s="239" t="s">
        <v>14</v>
      </c>
      <c r="R12" s="284">
        <v>0.5</v>
      </c>
      <c r="S12" s="231">
        <v>64</v>
      </c>
      <c r="T12" s="231">
        <v>69</v>
      </c>
      <c r="W12" s="143"/>
      <c r="X12" s="144"/>
      <c r="Y12" s="181"/>
      <c r="Z12" s="156"/>
      <c r="AA12" s="186"/>
      <c r="AB12" s="174"/>
      <c r="AC12" s="156"/>
      <c r="AD12" s="186"/>
      <c r="AE12" s="156"/>
      <c r="AF12" s="186"/>
      <c r="AG12" s="171"/>
      <c r="AH12" s="186"/>
      <c r="AI12" s="174"/>
      <c r="AJ12" s="174"/>
      <c r="AK12" s="156"/>
      <c r="AL12" s="206"/>
    </row>
    <row r="13" spans="1:38" x14ac:dyDescent="0.2">
      <c r="B13" s="238">
        <v>44363</v>
      </c>
      <c r="C13" s="238">
        <v>44378</v>
      </c>
      <c r="D13" s="239" t="s">
        <v>14</v>
      </c>
      <c r="E13" s="283">
        <v>5</v>
      </c>
      <c r="F13" s="251"/>
      <c r="G13" s="283">
        <v>1</v>
      </c>
      <c r="H13" s="250">
        <v>6.88</v>
      </c>
      <c r="I13" s="251"/>
      <c r="J13" s="283">
        <v>6</v>
      </c>
      <c r="K13" s="243" t="s">
        <v>14</v>
      </c>
      <c r="L13" s="283">
        <v>5</v>
      </c>
      <c r="M13" s="251"/>
      <c r="N13" s="283">
        <v>2.2000000000000002</v>
      </c>
      <c r="O13" s="250">
        <v>0.54</v>
      </c>
      <c r="P13" s="250">
        <v>0.2</v>
      </c>
      <c r="Q13" s="239" t="s">
        <v>14</v>
      </c>
      <c r="R13" s="284">
        <v>0.5</v>
      </c>
      <c r="S13" s="231">
        <v>67</v>
      </c>
      <c r="T13" s="231">
        <v>72</v>
      </c>
      <c r="W13" s="143"/>
      <c r="X13" s="144"/>
      <c r="Y13" s="181"/>
      <c r="Z13" s="156"/>
      <c r="AA13" s="186"/>
      <c r="AB13" s="174"/>
      <c r="AC13" s="156"/>
      <c r="AD13" s="186"/>
      <c r="AE13" s="156"/>
      <c r="AF13" s="186"/>
      <c r="AG13" s="171"/>
      <c r="AH13" s="186"/>
      <c r="AI13" s="174"/>
      <c r="AJ13" s="174"/>
      <c r="AK13" s="156"/>
      <c r="AL13" s="206"/>
    </row>
    <row r="14" spans="1:38" x14ac:dyDescent="0.2">
      <c r="B14" s="238">
        <v>44404</v>
      </c>
      <c r="C14" s="238">
        <v>44414</v>
      </c>
      <c r="D14" s="239" t="s">
        <v>14</v>
      </c>
      <c r="E14" s="283">
        <v>5</v>
      </c>
      <c r="F14" s="251"/>
      <c r="G14" s="283">
        <v>1</v>
      </c>
      <c r="H14" s="250">
        <v>7.12</v>
      </c>
      <c r="I14" s="251"/>
      <c r="J14" s="283">
        <v>4</v>
      </c>
      <c r="K14" s="243" t="s">
        <v>14</v>
      </c>
      <c r="L14" s="283">
        <v>5</v>
      </c>
      <c r="M14" s="251"/>
      <c r="N14" s="283">
        <v>3.1</v>
      </c>
      <c r="O14" s="250">
        <v>0.14000000000000001</v>
      </c>
      <c r="P14" s="250">
        <v>0.2</v>
      </c>
      <c r="Q14" s="239"/>
      <c r="R14" s="284">
        <v>2.2999999999999998</v>
      </c>
      <c r="S14" s="231">
        <v>71</v>
      </c>
      <c r="T14" s="231">
        <v>75</v>
      </c>
      <c r="W14" s="141"/>
      <c r="X14" s="142"/>
      <c r="Y14" s="180"/>
      <c r="Z14" s="149"/>
      <c r="AA14" s="207"/>
      <c r="AB14" s="155"/>
      <c r="AC14" s="149"/>
      <c r="AD14" s="207"/>
      <c r="AE14" s="150"/>
      <c r="AF14" s="208"/>
      <c r="AG14" s="151"/>
      <c r="AH14" s="207"/>
      <c r="AI14" s="155"/>
      <c r="AJ14" s="155"/>
      <c r="AK14" s="149"/>
      <c r="AL14" s="210"/>
    </row>
    <row r="15" spans="1:38" x14ac:dyDescent="0.2">
      <c r="B15" s="238">
        <v>44433</v>
      </c>
      <c r="C15" s="238">
        <v>44449</v>
      </c>
      <c r="D15" s="239" t="s">
        <v>14</v>
      </c>
      <c r="E15" s="283">
        <v>5</v>
      </c>
      <c r="F15" s="251"/>
      <c r="G15" s="283">
        <v>21</v>
      </c>
      <c r="H15" s="250">
        <v>7.16</v>
      </c>
      <c r="I15" s="251"/>
      <c r="J15" s="283">
        <v>1000</v>
      </c>
      <c r="K15" s="243" t="s">
        <v>14</v>
      </c>
      <c r="L15" s="283">
        <v>5</v>
      </c>
      <c r="M15" s="251"/>
      <c r="N15" s="283">
        <v>5.8</v>
      </c>
      <c r="O15" s="250">
        <v>0.34</v>
      </c>
      <c r="P15" s="250">
        <v>0.6</v>
      </c>
      <c r="Q15" s="239" t="s">
        <v>14</v>
      </c>
      <c r="R15" s="284">
        <v>0.5</v>
      </c>
      <c r="S15" s="231">
        <v>47</v>
      </c>
      <c r="T15" s="231">
        <v>53</v>
      </c>
      <c r="W15" s="141"/>
      <c r="X15" s="142"/>
      <c r="Y15" s="192"/>
      <c r="Z15" s="153"/>
      <c r="AA15" s="211"/>
      <c r="AB15" s="173"/>
      <c r="AC15" s="153"/>
      <c r="AD15" s="211"/>
      <c r="AE15" s="153"/>
      <c r="AF15" s="211"/>
      <c r="AG15" s="194"/>
      <c r="AH15" s="211"/>
      <c r="AI15" s="173"/>
      <c r="AJ15" s="173"/>
      <c r="AK15" s="154"/>
      <c r="AL15" s="212"/>
    </row>
    <row r="16" spans="1:38" x14ac:dyDescent="0.2">
      <c r="B16" s="238">
        <v>44455</v>
      </c>
      <c r="C16" s="238">
        <v>44468</v>
      </c>
      <c r="D16" s="239" t="s">
        <v>14</v>
      </c>
      <c r="E16" s="283">
        <v>5</v>
      </c>
      <c r="F16" s="251"/>
      <c r="G16" s="283">
        <v>1</v>
      </c>
      <c r="H16" s="250">
        <v>7.25</v>
      </c>
      <c r="I16" s="251"/>
      <c r="J16" s="283">
        <v>10</v>
      </c>
      <c r="K16" s="243" t="s">
        <v>14</v>
      </c>
      <c r="L16" s="283">
        <v>5</v>
      </c>
      <c r="M16" s="251"/>
      <c r="N16" s="283">
        <v>4.7</v>
      </c>
      <c r="O16" s="250">
        <v>0.3</v>
      </c>
      <c r="P16" s="250">
        <v>0.1</v>
      </c>
      <c r="Q16" s="239" t="s">
        <v>14</v>
      </c>
      <c r="R16" s="284">
        <v>0.5</v>
      </c>
      <c r="S16" s="231">
        <v>69</v>
      </c>
      <c r="T16" s="231">
        <v>73</v>
      </c>
      <c r="W16" s="139"/>
      <c r="X16" s="140"/>
      <c r="Y16" s="181"/>
      <c r="Z16" s="156"/>
      <c r="AA16" s="186"/>
      <c r="AB16" s="174"/>
      <c r="AC16" s="156"/>
      <c r="AD16" s="186"/>
      <c r="AE16" s="156"/>
      <c r="AF16" s="186"/>
      <c r="AG16" s="171"/>
      <c r="AH16" s="186"/>
      <c r="AI16" s="174"/>
      <c r="AJ16" s="174"/>
      <c r="AK16" s="156"/>
      <c r="AL16" s="206"/>
    </row>
    <row r="17" spans="2:38" x14ac:dyDescent="0.2">
      <c r="B17" s="238">
        <v>44538</v>
      </c>
      <c r="C17" s="238">
        <v>44551</v>
      </c>
      <c r="D17" s="239" t="s">
        <v>14</v>
      </c>
      <c r="E17" s="283">
        <v>5</v>
      </c>
      <c r="F17" s="251"/>
      <c r="G17" s="283">
        <v>4</v>
      </c>
      <c r="H17" s="250">
        <v>7.03</v>
      </c>
      <c r="I17" s="251"/>
      <c r="J17" s="283">
        <v>1900</v>
      </c>
      <c r="K17" s="243" t="s">
        <v>14</v>
      </c>
      <c r="L17" s="283">
        <v>5</v>
      </c>
      <c r="M17" s="251"/>
      <c r="N17" s="283">
        <v>4.5999999999999996</v>
      </c>
      <c r="O17" s="250">
        <v>0.23</v>
      </c>
      <c r="P17" s="250" t="s">
        <v>69</v>
      </c>
      <c r="Q17" s="239" t="s">
        <v>14</v>
      </c>
      <c r="R17" s="284">
        <v>0.5</v>
      </c>
      <c r="S17" s="231">
        <v>47</v>
      </c>
      <c r="T17" s="231">
        <v>53</v>
      </c>
      <c r="W17" s="143"/>
      <c r="X17" s="144"/>
      <c r="Y17" s="181"/>
      <c r="Z17" s="156"/>
      <c r="AA17" s="186"/>
      <c r="AB17" s="174"/>
      <c r="AC17" s="156"/>
      <c r="AD17" s="186"/>
      <c r="AE17" s="156"/>
      <c r="AF17" s="186"/>
      <c r="AG17" s="171"/>
      <c r="AH17" s="186"/>
      <c r="AI17" s="174"/>
      <c r="AJ17" s="174"/>
      <c r="AK17" s="156"/>
      <c r="AL17" s="206"/>
    </row>
    <row r="18" spans="2:38" x14ac:dyDescent="0.2">
      <c r="B18" s="238">
        <v>44580</v>
      </c>
      <c r="C18" s="238">
        <v>44599</v>
      </c>
      <c r="D18" s="239" t="s">
        <v>14</v>
      </c>
      <c r="E18" s="283">
        <v>5</v>
      </c>
      <c r="F18" s="251"/>
      <c r="G18" s="283">
        <v>2</v>
      </c>
      <c r="H18" s="250">
        <v>6.66</v>
      </c>
      <c r="I18" s="251"/>
      <c r="J18" s="283">
        <v>410</v>
      </c>
      <c r="K18" s="243" t="s">
        <v>14</v>
      </c>
      <c r="L18" s="283">
        <v>5</v>
      </c>
      <c r="M18" s="251"/>
      <c r="N18" s="283">
        <v>4</v>
      </c>
      <c r="O18" s="250">
        <v>0.12</v>
      </c>
      <c r="P18" s="250" t="s">
        <v>69</v>
      </c>
      <c r="Q18" s="239" t="s">
        <v>14</v>
      </c>
      <c r="R18" s="284">
        <v>0.5</v>
      </c>
      <c r="S18" s="231">
        <v>56</v>
      </c>
      <c r="T18" s="231">
        <v>61</v>
      </c>
      <c r="W18" s="145"/>
      <c r="X18" s="146"/>
      <c r="Y18" s="213"/>
      <c r="Z18" s="159"/>
      <c r="AA18" s="214"/>
      <c r="AB18" s="175"/>
      <c r="AC18" s="159"/>
      <c r="AD18" s="214"/>
      <c r="AE18" s="159"/>
      <c r="AF18" s="214"/>
      <c r="AG18" s="215"/>
      <c r="AH18" s="214"/>
      <c r="AI18" s="175"/>
      <c r="AJ18" s="175"/>
      <c r="AK18" s="159"/>
      <c r="AL18" s="216"/>
    </row>
    <row r="19" spans="2:38" x14ac:dyDescent="0.2">
      <c r="B19" s="238">
        <v>44615</v>
      </c>
      <c r="C19" s="238">
        <v>44629</v>
      </c>
      <c r="D19" s="239" t="s">
        <v>14</v>
      </c>
      <c r="E19" s="283">
        <v>5</v>
      </c>
      <c r="F19" s="251"/>
      <c r="G19" s="283">
        <v>4</v>
      </c>
      <c r="H19" s="250">
        <v>7.09</v>
      </c>
      <c r="I19" s="251"/>
      <c r="J19" s="283" t="s">
        <v>85</v>
      </c>
      <c r="K19" s="243" t="s">
        <v>14</v>
      </c>
      <c r="L19" s="283">
        <v>5</v>
      </c>
      <c r="M19" s="251"/>
      <c r="N19" s="283">
        <v>3.2</v>
      </c>
      <c r="O19" s="250">
        <v>0.08</v>
      </c>
      <c r="P19" s="250" t="s">
        <v>69</v>
      </c>
      <c r="Q19" s="239" t="s">
        <v>14</v>
      </c>
      <c r="R19" s="284">
        <v>0.5</v>
      </c>
      <c r="S19" s="231">
        <v>61</v>
      </c>
      <c r="T19" s="231">
        <v>67</v>
      </c>
      <c r="W19" s="143"/>
      <c r="X19" s="143"/>
      <c r="Y19" s="217"/>
      <c r="Z19" s="161"/>
      <c r="AA19" s="218"/>
      <c r="AB19" s="182"/>
      <c r="AC19" s="157"/>
      <c r="AD19" s="218"/>
      <c r="AE19" s="157"/>
      <c r="AF19" s="218"/>
      <c r="AG19" s="161"/>
      <c r="AH19" s="218"/>
      <c r="AI19" s="182"/>
      <c r="AJ19" s="182"/>
      <c r="AK19" s="157"/>
      <c r="AL19" s="206"/>
    </row>
    <row r="20" spans="2:38" x14ac:dyDescent="0.2">
      <c r="B20" s="238">
        <v>44629</v>
      </c>
      <c r="C20" s="238">
        <v>44643</v>
      </c>
      <c r="D20" s="296" t="s">
        <v>14</v>
      </c>
      <c r="E20" s="283">
        <v>5</v>
      </c>
      <c r="F20" s="251"/>
      <c r="G20" s="283">
        <v>5</v>
      </c>
      <c r="H20" s="250">
        <v>6.92</v>
      </c>
      <c r="I20" s="251"/>
      <c r="J20" s="283">
        <v>570</v>
      </c>
      <c r="K20" s="297" t="s">
        <v>14</v>
      </c>
      <c r="L20" s="283">
        <v>5</v>
      </c>
      <c r="M20" s="251"/>
      <c r="N20" s="283">
        <v>2.8</v>
      </c>
      <c r="O20" s="250">
        <v>0.13</v>
      </c>
      <c r="P20" s="298" t="s">
        <v>69</v>
      </c>
      <c r="Q20" s="299" t="s">
        <v>14</v>
      </c>
      <c r="R20" s="284">
        <v>0.5</v>
      </c>
      <c r="S20" s="231">
        <v>52</v>
      </c>
      <c r="T20" s="231">
        <v>57</v>
      </c>
      <c r="W20" s="143"/>
      <c r="X20" s="143"/>
      <c r="Y20" s="222"/>
      <c r="Z20" s="161"/>
      <c r="AA20" s="218"/>
      <c r="AB20" s="182"/>
      <c r="AC20" s="161"/>
      <c r="AD20" s="218"/>
      <c r="AE20" s="157"/>
      <c r="AF20" s="218"/>
      <c r="AG20" s="161"/>
      <c r="AH20" s="218"/>
      <c r="AI20" s="182"/>
      <c r="AJ20" s="182"/>
      <c r="AK20" s="157"/>
      <c r="AL20" s="206"/>
    </row>
    <row r="21" spans="2:38" x14ac:dyDescent="0.2">
      <c r="B21" s="238">
        <v>44671</v>
      </c>
      <c r="C21" s="238">
        <v>44687</v>
      </c>
      <c r="D21" s="296" t="s">
        <v>14</v>
      </c>
      <c r="E21" s="283">
        <v>5</v>
      </c>
      <c r="F21" s="251"/>
      <c r="G21" s="283">
        <v>2</v>
      </c>
      <c r="H21" s="250">
        <v>7.05</v>
      </c>
      <c r="I21" s="251"/>
      <c r="J21" s="283">
        <v>510</v>
      </c>
      <c r="K21" s="297" t="s">
        <v>14</v>
      </c>
      <c r="L21" s="283">
        <v>5</v>
      </c>
      <c r="M21" s="251"/>
      <c r="N21" s="283">
        <v>4.9000000000000004</v>
      </c>
      <c r="O21" s="250">
        <v>0.1</v>
      </c>
      <c r="P21" s="298" t="s">
        <v>69</v>
      </c>
      <c r="Q21" s="239"/>
      <c r="R21" s="284">
        <v>1.5</v>
      </c>
      <c r="S21" s="231">
        <v>63</v>
      </c>
      <c r="T21" s="231">
        <v>68</v>
      </c>
      <c r="W21" s="143"/>
      <c r="X21" s="143"/>
      <c r="Y21" s="222"/>
      <c r="Z21" s="161"/>
      <c r="AA21" s="218"/>
      <c r="AB21" s="182"/>
      <c r="AC21" s="157"/>
      <c r="AD21" s="218"/>
      <c r="AE21" s="157"/>
      <c r="AF21" s="218"/>
      <c r="AG21" s="161"/>
      <c r="AH21" s="218"/>
      <c r="AI21" s="182"/>
      <c r="AJ21" s="182"/>
      <c r="AK21" s="157"/>
      <c r="AL21" s="206"/>
    </row>
    <row r="22" spans="2:38" x14ac:dyDescent="0.2">
      <c r="B22" s="238">
        <v>44707</v>
      </c>
      <c r="C22" s="238">
        <v>44736</v>
      </c>
      <c r="D22" s="296" t="s">
        <v>14</v>
      </c>
      <c r="E22" s="283">
        <v>5</v>
      </c>
      <c r="F22" s="251"/>
      <c r="G22" s="283">
        <v>2</v>
      </c>
      <c r="H22" s="250">
        <v>6.92</v>
      </c>
      <c r="I22" s="251"/>
      <c r="J22" s="283">
        <v>26</v>
      </c>
      <c r="K22" s="296" t="s">
        <v>14</v>
      </c>
      <c r="L22" s="283">
        <v>5</v>
      </c>
      <c r="M22" s="251"/>
      <c r="N22" s="283">
        <v>5.9</v>
      </c>
      <c r="O22" s="250">
        <v>2.6</v>
      </c>
      <c r="P22" s="298" t="s">
        <v>69</v>
      </c>
      <c r="Q22" s="299" t="s">
        <v>14</v>
      </c>
      <c r="R22" s="284">
        <v>0.5</v>
      </c>
      <c r="S22" s="231">
        <v>67</v>
      </c>
      <c r="T22" s="231">
        <v>71</v>
      </c>
      <c r="W22" s="141"/>
      <c r="X22" s="142"/>
      <c r="Y22" s="192"/>
      <c r="Z22" s="153"/>
      <c r="AA22" s="211"/>
      <c r="AB22" s="173"/>
      <c r="AC22" s="153"/>
      <c r="AD22" s="211"/>
      <c r="AE22" s="153"/>
      <c r="AF22" s="211"/>
      <c r="AG22" s="194"/>
      <c r="AH22" s="211"/>
      <c r="AI22" s="173"/>
      <c r="AJ22" s="173"/>
      <c r="AK22" s="154"/>
      <c r="AL22" s="212"/>
    </row>
    <row r="23" spans="2:38" x14ac:dyDescent="0.2">
      <c r="B23" s="238"/>
      <c r="C23" s="238"/>
      <c r="D23" s="239"/>
      <c r="E23" s="283"/>
      <c r="F23" s="251"/>
      <c r="G23" s="283"/>
      <c r="H23" s="250"/>
      <c r="I23" s="251"/>
      <c r="J23" s="283"/>
      <c r="K23" s="243"/>
      <c r="L23" s="283"/>
      <c r="M23" s="251"/>
      <c r="N23" s="283"/>
      <c r="O23" s="250"/>
      <c r="P23" s="250"/>
      <c r="Q23" s="239"/>
      <c r="R23" s="284"/>
      <c r="S23" s="231"/>
      <c r="T23" s="231"/>
      <c r="W23" s="143"/>
      <c r="X23" s="144"/>
      <c r="Y23" s="181"/>
      <c r="Z23" s="156"/>
      <c r="AA23" s="186"/>
      <c r="AB23" s="174"/>
      <c r="AC23" s="156"/>
      <c r="AD23" s="186"/>
      <c r="AE23" s="156"/>
      <c r="AF23" s="186"/>
      <c r="AG23" s="171"/>
      <c r="AH23" s="186"/>
      <c r="AI23" s="174"/>
      <c r="AJ23" s="174"/>
      <c r="AK23" s="156"/>
      <c r="AL23" s="206"/>
    </row>
    <row r="24" spans="2:38" ht="13.5" thickBot="1" x14ac:dyDescent="0.25">
      <c r="B24" s="240"/>
      <c r="C24" s="240"/>
      <c r="D24" s="246"/>
      <c r="E24" s="285"/>
      <c r="F24" s="245"/>
      <c r="G24" s="285"/>
      <c r="H24" s="242"/>
      <c r="I24" s="245"/>
      <c r="J24" s="285"/>
      <c r="K24" s="244"/>
      <c r="L24" s="285"/>
      <c r="M24" s="245"/>
      <c r="N24" s="285"/>
      <c r="O24" s="242"/>
      <c r="P24" s="242"/>
      <c r="Q24" s="246"/>
      <c r="R24" s="286"/>
      <c r="S24" s="231"/>
      <c r="T24" s="231"/>
      <c r="W24" s="166"/>
      <c r="X24" s="166"/>
      <c r="Y24" s="167"/>
      <c r="Z24" s="169"/>
      <c r="AA24" s="223"/>
      <c r="AB24" s="170"/>
      <c r="AC24" s="169"/>
      <c r="AD24" s="223"/>
      <c r="AE24" s="168"/>
      <c r="AF24" s="223"/>
      <c r="AG24" s="169"/>
      <c r="AH24" s="223"/>
      <c r="AI24" s="170"/>
      <c r="AJ24" s="170"/>
      <c r="AK24" s="168"/>
      <c r="AL24" s="224"/>
    </row>
    <row r="25" spans="2:38" x14ac:dyDescent="0.2">
      <c r="F25" s="2"/>
      <c r="I25" s="158"/>
      <c r="Z25" s="2"/>
    </row>
    <row r="27" spans="2:38" ht="13.5" thickBot="1" x14ac:dyDescent="0.25">
      <c r="B27" s="225"/>
      <c r="C27" s="225"/>
      <c r="D27" s="225"/>
      <c r="E27" s="225"/>
      <c r="F27" s="319"/>
      <c r="G27" s="319"/>
      <c r="H27" s="225"/>
      <c r="I27" s="319"/>
      <c r="J27" s="319"/>
      <c r="K27" s="319"/>
      <c r="L27" s="319"/>
      <c r="M27" s="319"/>
      <c r="N27" s="319"/>
      <c r="O27" s="225"/>
      <c r="P27" s="225"/>
      <c r="Q27" s="319"/>
      <c r="R27" s="319"/>
      <c r="S27" s="225"/>
      <c r="T27" s="225"/>
      <c r="W27" s="225"/>
      <c r="X27" s="225"/>
      <c r="Y27" s="225"/>
      <c r="Z27" s="319"/>
      <c r="AA27" s="319"/>
      <c r="AB27" s="225"/>
      <c r="AC27" s="319"/>
      <c r="AD27" s="319"/>
      <c r="AE27" s="319"/>
      <c r="AF27" s="319"/>
      <c r="AG27" s="319"/>
      <c r="AH27" s="319"/>
      <c r="AI27" s="225"/>
      <c r="AJ27" s="225"/>
      <c r="AK27" s="319"/>
      <c r="AL27" s="319"/>
    </row>
    <row r="28" spans="2:38" x14ac:dyDescent="0.2">
      <c r="B28" s="336" t="s">
        <v>15</v>
      </c>
      <c r="C28" s="337"/>
      <c r="D28" s="310">
        <f>COUNT(E11:E24)</f>
        <v>12</v>
      </c>
      <c r="E28" s="316"/>
      <c r="F28" s="310">
        <f>COUNT(G11:G24)</f>
        <v>12</v>
      </c>
      <c r="G28" s="316">
        <f>COUNT(G11:G24)</f>
        <v>12</v>
      </c>
      <c r="H28" s="41">
        <f>COUNT(H11:H24)</f>
        <v>12</v>
      </c>
      <c r="I28" s="310">
        <f>COUNT(J11:J24)</f>
        <v>11</v>
      </c>
      <c r="J28" s="316"/>
      <c r="K28" s="310">
        <f>COUNT(L11:L24)</f>
        <v>12</v>
      </c>
      <c r="L28" s="316"/>
      <c r="M28" s="310">
        <f>COUNT(N11:N24)</f>
        <v>12</v>
      </c>
      <c r="N28" s="316"/>
      <c r="O28" s="41">
        <f>COUNT(O11:O24)</f>
        <v>12</v>
      </c>
      <c r="P28" s="41">
        <f>COUNT(P11:P24)</f>
        <v>6</v>
      </c>
      <c r="Q28" s="310">
        <f>COUNT(R11:R24)</f>
        <v>12</v>
      </c>
      <c r="R28" s="316"/>
      <c r="W28" s="336" t="s">
        <v>15</v>
      </c>
      <c r="X28" s="337"/>
      <c r="Y28" s="41">
        <f>COUNT(Y11:Y24)</f>
        <v>0</v>
      </c>
      <c r="Z28" s="310">
        <f>COUNT(AA11:AA24)</f>
        <v>0</v>
      </c>
      <c r="AA28" s="316">
        <f>COUNT(AA11:AA24)</f>
        <v>0</v>
      </c>
      <c r="AB28" s="41">
        <f>COUNT(AB11:AB24)</f>
        <v>0</v>
      </c>
      <c r="AC28" s="310">
        <f>COUNT(AD11:AD24)</f>
        <v>0</v>
      </c>
      <c r="AD28" s="316"/>
      <c r="AE28" s="310">
        <f>COUNT(AF11:AF24)</f>
        <v>0</v>
      </c>
      <c r="AF28" s="316"/>
      <c r="AG28" s="310">
        <f>COUNT(AH11:AH24)</f>
        <v>0</v>
      </c>
      <c r="AH28" s="316"/>
      <c r="AI28" s="41">
        <f>COUNT(AI11:AI24)</f>
        <v>0</v>
      </c>
      <c r="AJ28" s="41">
        <f>COUNT(AJ11:AJ21)</f>
        <v>0</v>
      </c>
      <c r="AK28" s="310">
        <f>COUNT(AL11:AL24)</f>
        <v>0</v>
      </c>
      <c r="AL28" s="316"/>
    </row>
    <row r="29" spans="2:38" x14ac:dyDescent="0.2">
      <c r="B29" s="86"/>
      <c r="C29" s="87"/>
      <c r="D29" s="302"/>
      <c r="E29" s="304"/>
      <c r="F29" s="33"/>
      <c r="G29" s="34"/>
      <c r="H29" s="35"/>
      <c r="I29" s="302"/>
      <c r="J29" s="304"/>
      <c r="K29" s="302"/>
      <c r="L29" s="304"/>
      <c r="M29" s="302"/>
      <c r="N29" s="304"/>
      <c r="O29" s="35"/>
      <c r="P29" s="35"/>
      <c r="Q29" s="302"/>
      <c r="R29" s="303"/>
      <c r="S29" s="199"/>
      <c r="T29" s="199"/>
      <c r="W29" s="86"/>
      <c r="X29" s="87"/>
      <c r="Y29" s="32"/>
      <c r="Z29" s="33"/>
      <c r="AA29" s="34"/>
      <c r="AB29" s="35"/>
      <c r="AC29" s="302"/>
      <c r="AD29" s="304"/>
      <c r="AE29" s="302"/>
      <c r="AF29" s="304"/>
      <c r="AG29" s="302"/>
      <c r="AH29" s="304"/>
      <c r="AI29" s="35"/>
      <c r="AJ29" s="35"/>
      <c r="AK29" s="302"/>
      <c r="AL29" s="303"/>
    </row>
    <row r="30" spans="2:38" x14ac:dyDescent="0.2">
      <c r="B30" s="327" t="s">
        <v>16</v>
      </c>
      <c r="C30" s="328"/>
      <c r="D30" s="225" t="s">
        <v>14</v>
      </c>
      <c r="E30" s="37">
        <f>MIN(E11:E24)</f>
        <v>5</v>
      </c>
      <c r="F30" s="225"/>
      <c r="G30" s="37">
        <f>MIN(G11:G24)</f>
        <v>1</v>
      </c>
      <c r="H30" s="38">
        <f>MIN(H11:H24)</f>
        <v>6.66</v>
      </c>
      <c r="I30" s="312">
        <f>MIN(J11:J24)</f>
        <v>4</v>
      </c>
      <c r="J30" s="317"/>
      <c r="K30" s="225" t="s">
        <v>14</v>
      </c>
      <c r="L30" s="37">
        <f>MIN(L11:L24)</f>
        <v>5</v>
      </c>
      <c r="M30" s="37" t="s">
        <v>14</v>
      </c>
      <c r="N30" s="38">
        <f>MIN(N11:N24)</f>
        <v>2.2000000000000002</v>
      </c>
      <c r="O30" s="38">
        <f>MIN(O11:O24)</f>
        <v>0.08</v>
      </c>
      <c r="P30" s="38">
        <f>MIN(P11:P21)</f>
        <v>0.1</v>
      </c>
      <c r="Q30" s="225" t="s">
        <v>14</v>
      </c>
      <c r="R30" s="49">
        <f>MIN(R11:R24)</f>
        <v>0.5</v>
      </c>
      <c r="S30" s="200"/>
      <c r="T30" s="200"/>
      <c r="W30" s="327" t="s">
        <v>16</v>
      </c>
      <c r="X30" s="328"/>
      <c r="Y30" s="36">
        <f>MIN(Y11:Y24)</f>
        <v>0</v>
      </c>
      <c r="Z30" s="225"/>
      <c r="AA30" s="37">
        <f>MIN(AA11:AA24)</f>
        <v>0</v>
      </c>
      <c r="AB30" s="38">
        <f>MIN(AB11:AB24)</f>
        <v>0</v>
      </c>
      <c r="AC30" s="312">
        <f>MIN(AD11:AD24)</f>
        <v>0</v>
      </c>
      <c r="AD30" s="317"/>
      <c r="AE30" s="225" t="s">
        <v>14</v>
      </c>
      <c r="AF30" s="37">
        <f>MIN(AF11:AF24)</f>
        <v>0</v>
      </c>
      <c r="AG30" s="37" t="s">
        <v>14</v>
      </c>
      <c r="AH30" s="38">
        <f>MIN(AH11:AH24)</f>
        <v>0</v>
      </c>
      <c r="AI30" s="38">
        <f>MIN(AI11:AI24)</f>
        <v>0</v>
      </c>
      <c r="AJ30" s="38">
        <f>MIN(AJ11:AJ21)</f>
        <v>0</v>
      </c>
      <c r="AK30" s="225" t="s">
        <v>14</v>
      </c>
      <c r="AL30" s="49">
        <f>MIN(AL11:AL24)</f>
        <v>0</v>
      </c>
    </row>
    <row r="31" spans="2:38" x14ac:dyDescent="0.2">
      <c r="B31" s="86"/>
      <c r="C31" s="87"/>
      <c r="D31" s="302"/>
      <c r="E31" s="304"/>
      <c r="F31" s="33"/>
      <c r="G31" s="34"/>
      <c r="H31" s="35"/>
      <c r="I31" s="302"/>
      <c r="J31" s="304"/>
      <c r="K31" s="302"/>
      <c r="L31" s="304"/>
      <c r="M31" s="302"/>
      <c r="N31" s="304"/>
      <c r="O31" s="35"/>
      <c r="P31" s="35"/>
      <c r="Q31" s="302"/>
      <c r="R31" s="303"/>
      <c r="S31" s="199"/>
      <c r="T31" s="199"/>
      <c r="W31" s="86"/>
      <c r="X31" s="87"/>
      <c r="Y31" s="32"/>
      <c r="Z31" s="33"/>
      <c r="AA31" s="34"/>
      <c r="AB31" s="35"/>
      <c r="AC31" s="302"/>
      <c r="AD31" s="304"/>
      <c r="AE31" s="302"/>
      <c r="AF31" s="304"/>
      <c r="AG31" s="302"/>
      <c r="AH31" s="304"/>
      <c r="AI31" s="35"/>
      <c r="AJ31" s="35"/>
      <c r="AK31" s="302"/>
      <c r="AL31" s="303"/>
    </row>
    <row r="32" spans="2:38" x14ac:dyDescent="0.2">
      <c r="B32" s="327" t="s">
        <v>17</v>
      </c>
      <c r="C32" s="328"/>
      <c r="D32" s="306">
        <f>SUM(E11:E24)/D28</f>
        <v>5</v>
      </c>
      <c r="E32" s="307">
        <f>SUM(E11:E27)/9</f>
        <v>6.666666666666667</v>
      </c>
      <c r="F32" s="306">
        <f>SUM(G11:G24)/F28</f>
        <v>3.75</v>
      </c>
      <c r="G32" s="307"/>
      <c r="H32" s="227">
        <f>SUM(H11:H24)/H28</f>
        <v>7.0100000000000007</v>
      </c>
      <c r="I32" s="306">
        <f>SUM(J11:J24)/I28</f>
        <v>409.54545454545456</v>
      </c>
      <c r="J32" s="307"/>
      <c r="K32" s="306">
        <f>SUM(L11:L24)/K28</f>
        <v>5</v>
      </c>
      <c r="L32" s="307">
        <f>SUM(L11:L27)/9</f>
        <v>6.666666666666667</v>
      </c>
      <c r="M32" s="306">
        <f>SUM(N11:N24)/M28</f>
        <v>3.9833333333333329</v>
      </c>
      <c r="N32" s="307"/>
      <c r="O32" s="227">
        <f>SUM(O11:O24)/O28</f>
        <v>0.41666666666666669</v>
      </c>
      <c r="P32" s="227">
        <f>SUM(P11:P21)/P28</f>
        <v>0.50000000000000011</v>
      </c>
      <c r="Q32" s="306">
        <f>SUM(R11:R24)/Q28</f>
        <v>0.73333333333333339</v>
      </c>
      <c r="R32" s="314"/>
      <c r="S32" s="277"/>
      <c r="T32" s="277"/>
      <c r="W32" s="327" t="s">
        <v>17</v>
      </c>
      <c r="X32" s="328"/>
      <c r="Y32" s="226" t="e">
        <f>SUM(Y11:Y24)/Y28</f>
        <v>#DIV/0!</v>
      </c>
      <c r="Z32" s="306" t="e">
        <f>SUM(AA11:AA24)/Z28</f>
        <v>#DIV/0!</v>
      </c>
      <c r="AA32" s="307"/>
      <c r="AB32" s="227" t="e">
        <f>SUM(AB11:AB24)/AB28</f>
        <v>#DIV/0!</v>
      </c>
      <c r="AC32" s="306" t="e">
        <f>SUM(AD11:AD24)/AC28</f>
        <v>#DIV/0!</v>
      </c>
      <c r="AD32" s="307"/>
      <c r="AE32" s="306" t="e">
        <f>SUM(AF11:AF24)/AE28</f>
        <v>#DIV/0!</v>
      </c>
      <c r="AF32" s="307">
        <f>SUM(AF11:AF27)/9</f>
        <v>0</v>
      </c>
      <c r="AG32" s="306" t="e">
        <f>SUM(AH11:AH24)/AG28</f>
        <v>#DIV/0!</v>
      </c>
      <c r="AH32" s="307"/>
      <c r="AI32" s="227" t="e">
        <f>SUM(AI11:AI24)/AI28</f>
        <v>#DIV/0!</v>
      </c>
      <c r="AJ32" s="227" t="e">
        <f>SUM(AJ11:AJ21)/AJ28</f>
        <v>#DIV/0!</v>
      </c>
      <c r="AK32" s="306" t="e">
        <f>SUM(AL11:AL24)/AK28</f>
        <v>#DIV/0!</v>
      </c>
      <c r="AL32" s="314"/>
    </row>
    <row r="33" spans="2:42" x14ac:dyDescent="0.2">
      <c r="B33" s="86"/>
      <c r="C33" s="87"/>
      <c r="D33" s="302"/>
      <c r="E33" s="304"/>
      <c r="F33" s="302"/>
      <c r="G33" s="304"/>
      <c r="H33" s="35"/>
      <c r="I33" s="302"/>
      <c r="J33" s="304"/>
      <c r="K33" s="302"/>
      <c r="L33" s="304"/>
      <c r="M33" s="302"/>
      <c r="N33" s="304"/>
      <c r="O33" s="35"/>
      <c r="P33" s="35"/>
      <c r="Q33" s="302"/>
      <c r="R33" s="303"/>
      <c r="S33" s="199"/>
      <c r="T33" s="199"/>
      <c r="W33" s="86"/>
      <c r="X33" s="87"/>
      <c r="Y33" s="32"/>
      <c r="Z33" s="302"/>
      <c r="AA33" s="304"/>
      <c r="AB33" s="35"/>
      <c r="AC33" s="302"/>
      <c r="AD33" s="304"/>
      <c r="AE33" s="302"/>
      <c r="AF33" s="304"/>
      <c r="AG33" s="302"/>
      <c r="AH33" s="304"/>
      <c r="AI33" s="35"/>
      <c r="AJ33" s="35"/>
      <c r="AK33" s="302"/>
      <c r="AL33" s="303"/>
    </row>
    <row r="34" spans="2:42" ht="13.5" thickBot="1" x14ac:dyDescent="0.25">
      <c r="B34" s="332" t="s">
        <v>18</v>
      </c>
      <c r="C34" s="333"/>
      <c r="D34" s="300">
        <f>MAX(E11:E24)</f>
        <v>5</v>
      </c>
      <c r="E34" s="305"/>
      <c r="F34" s="300">
        <f>MAX(G11:G24)</f>
        <v>21</v>
      </c>
      <c r="G34" s="305"/>
      <c r="H34" s="40">
        <f>MAX(H11:H24)</f>
        <v>7.25</v>
      </c>
      <c r="I34" s="300">
        <f>MAX(J11:J24)</f>
        <v>1900</v>
      </c>
      <c r="J34" s="305"/>
      <c r="K34" s="300">
        <f>MAX(L11:L24)</f>
        <v>5</v>
      </c>
      <c r="L34" s="305"/>
      <c r="M34" s="300">
        <f>MAX(N11:N24)</f>
        <v>5.9</v>
      </c>
      <c r="N34" s="305"/>
      <c r="O34" s="40">
        <f>MAX(O11:O24)</f>
        <v>2.6</v>
      </c>
      <c r="P34" s="40">
        <f>MAX(P11:P21)</f>
        <v>1.7</v>
      </c>
      <c r="Q34" s="300">
        <f>MAX(R11:R24)</f>
        <v>2.2999999999999998</v>
      </c>
      <c r="R34" s="301"/>
      <c r="S34" s="200"/>
      <c r="T34" s="200"/>
      <c r="W34" s="332" t="s">
        <v>18</v>
      </c>
      <c r="X34" s="333"/>
      <c r="Y34" s="39">
        <f>MAX(Y11:Y24)</f>
        <v>0</v>
      </c>
      <c r="Z34" s="300">
        <f>MAX(AA11:AA24)</f>
        <v>0</v>
      </c>
      <c r="AA34" s="305"/>
      <c r="AB34" s="40">
        <f>MAX(AB11:AB24)</f>
        <v>0</v>
      </c>
      <c r="AC34" s="300">
        <f>MAX(AD11:AD24)</f>
        <v>0</v>
      </c>
      <c r="AD34" s="305"/>
      <c r="AE34" s="300">
        <f>MAX(AF11:AF24)</f>
        <v>0</v>
      </c>
      <c r="AF34" s="305"/>
      <c r="AG34" s="300">
        <f>MAX(AH11:AH24)</f>
        <v>0</v>
      </c>
      <c r="AH34" s="305"/>
      <c r="AI34" s="40">
        <f>MAX(AI11:AI24)</f>
        <v>0</v>
      </c>
      <c r="AJ34" s="40">
        <f>MAX(AJ11:AJ21)</f>
        <v>0</v>
      </c>
      <c r="AK34" s="300">
        <f>MAX(AL11:AL24)</f>
        <v>0</v>
      </c>
      <c r="AL34" s="301"/>
    </row>
    <row r="36" spans="2:42" ht="13.5" hidden="1" thickBot="1" x14ac:dyDescent="0.25">
      <c r="X36" s="152">
        <v>0</v>
      </c>
    </row>
    <row r="37" spans="2:42" ht="13.5" hidden="1" thickBot="1" x14ac:dyDescent="0.25">
      <c r="Y37" s="252" t="e">
        <f>$X$36*Y32</f>
        <v>#DIV/0!</v>
      </c>
      <c r="Z37" s="348" t="e">
        <f>$X$36*Z32</f>
        <v>#DIV/0!</v>
      </c>
      <c r="AA37" s="349"/>
      <c r="AB37" s="252" t="e">
        <f>$X$36*AB32</f>
        <v>#DIV/0!</v>
      </c>
      <c r="AC37" s="348" t="e">
        <f>$X$36*AC32</f>
        <v>#DIV/0!</v>
      </c>
      <c r="AD37" s="349"/>
      <c r="AE37" s="348" t="e">
        <f>$X$36*AE32</f>
        <v>#DIV/0!</v>
      </c>
      <c r="AF37" s="349"/>
      <c r="AG37" s="348" t="e">
        <f>$X$36*AG32</f>
        <v>#DIV/0!</v>
      </c>
      <c r="AH37" s="349"/>
      <c r="AI37" s="252" t="e">
        <f>$X$36*AI32</f>
        <v>#DIV/0!</v>
      </c>
      <c r="AJ37" s="252" t="e">
        <f>$X$36*AJ32</f>
        <v>#DIV/0!</v>
      </c>
      <c r="AK37" s="348" t="e">
        <f>$X$36*AK32</f>
        <v>#DIV/0!</v>
      </c>
      <c r="AL37" s="349"/>
    </row>
    <row r="38" spans="2:42" ht="38.25" customHeight="1" x14ac:dyDescent="0.25">
      <c r="D38" s="55" t="s">
        <v>24</v>
      </c>
      <c r="E38" s="55"/>
      <c r="F38" s="18"/>
      <c r="O38" s="353" t="s">
        <v>25</v>
      </c>
      <c r="P38" s="353"/>
      <c r="Q38" s="57"/>
      <c r="R38" s="82"/>
      <c r="S38" s="82"/>
      <c r="T38" s="82"/>
      <c r="Z38" s="55" t="s">
        <v>24</v>
      </c>
      <c r="AA38" s="55"/>
      <c r="AB38" s="18"/>
      <c r="AK38" s="353" t="s">
        <v>25</v>
      </c>
      <c r="AL38" s="353"/>
      <c r="AM38" s="57"/>
      <c r="AN38" s="82"/>
      <c r="AO38" s="82"/>
      <c r="AP38" s="82"/>
    </row>
    <row r="39" spans="2:42" ht="16.5" thickBot="1" x14ac:dyDescent="0.3">
      <c r="D39" s="55" t="s">
        <v>1</v>
      </c>
      <c r="E39" s="55"/>
      <c r="F39" s="18"/>
      <c r="O39" s="57"/>
      <c r="P39" s="57"/>
      <c r="Q39" s="57"/>
      <c r="R39" s="82"/>
      <c r="S39" s="82"/>
      <c r="T39" s="82"/>
      <c r="Z39" s="55" t="s">
        <v>1</v>
      </c>
      <c r="AA39" s="55"/>
      <c r="AB39" s="18"/>
      <c r="AK39" s="57"/>
      <c r="AL39" s="57"/>
      <c r="AM39" s="57"/>
      <c r="AN39" s="82"/>
      <c r="AO39" s="82"/>
      <c r="AP39" s="82"/>
    </row>
    <row r="40" spans="2:42" ht="16.5" thickBot="1" x14ac:dyDescent="0.3">
      <c r="B40"/>
      <c r="D40" s="55" t="s">
        <v>2</v>
      </c>
      <c r="E40" s="55"/>
      <c r="F40" s="18"/>
      <c r="H40" s="341">
        <v>2</v>
      </c>
      <c r="I40" s="342"/>
      <c r="X40"/>
      <c r="Z40" s="55"/>
      <c r="AB40" s="18"/>
      <c r="AN40" s="2"/>
    </row>
    <row r="41" spans="2:42" ht="16.5" thickBot="1" x14ac:dyDescent="0.3">
      <c r="D41" s="55" t="s">
        <v>3</v>
      </c>
      <c r="E41" s="55"/>
      <c r="F41" s="18"/>
      <c r="H41" s="341" t="s">
        <v>68</v>
      </c>
      <c r="I41" s="342"/>
      <c r="Z41" s="2"/>
      <c r="AA41" s="55" t="s">
        <v>70</v>
      </c>
      <c r="AK41"/>
      <c r="AL41"/>
      <c r="AM41"/>
    </row>
    <row r="42" spans="2:42" ht="16.5" thickBot="1" x14ac:dyDescent="0.3">
      <c r="D42" s="55" t="s">
        <v>27</v>
      </c>
      <c r="E42" s="55"/>
      <c r="F42" s="18"/>
      <c r="H42" s="341" t="s">
        <v>28</v>
      </c>
      <c r="I42" s="342"/>
      <c r="Z42" s="2"/>
      <c r="AK42"/>
      <c r="AL42"/>
      <c r="AM42"/>
    </row>
    <row r="43" spans="2:42" ht="16.5" thickBot="1" x14ac:dyDescent="0.3">
      <c r="D43" s="55" t="s">
        <v>29</v>
      </c>
      <c r="E43" s="55"/>
      <c r="F43" s="18"/>
      <c r="H43" s="343"/>
      <c r="I43" s="344"/>
      <c r="Z43" s="2"/>
      <c r="AK43"/>
      <c r="AL43"/>
      <c r="AM43"/>
    </row>
    <row r="44" spans="2:42" ht="13.5" thickBot="1" x14ac:dyDescent="0.25">
      <c r="Z44" s="2"/>
      <c r="AB44" s="19"/>
      <c r="AN44" s="2"/>
      <c r="AO44" s="2"/>
      <c r="AP44" s="2"/>
    </row>
    <row r="45" spans="2:42" s="1" customFormat="1" ht="65.25" customHeight="1" thickBot="1" x14ac:dyDescent="0.25">
      <c r="B45" s="85" t="s">
        <v>30</v>
      </c>
      <c r="C45" s="183" t="s">
        <v>57</v>
      </c>
      <c r="D45" s="358" t="s">
        <v>32</v>
      </c>
      <c r="E45" s="315"/>
      <c r="F45" s="308" t="s">
        <v>7</v>
      </c>
      <c r="G45" s="315"/>
      <c r="H45" s="8" t="s">
        <v>8</v>
      </c>
      <c r="I45" s="308" t="s">
        <v>9</v>
      </c>
      <c r="J45" s="315"/>
      <c r="K45" s="308" t="s">
        <v>10</v>
      </c>
      <c r="L45" s="315"/>
      <c r="M45" s="308" t="s">
        <v>11</v>
      </c>
      <c r="N45" s="315"/>
      <c r="O45" s="7" t="s">
        <v>12</v>
      </c>
      <c r="P45" s="7" t="s">
        <v>41</v>
      </c>
      <c r="Q45" s="308" t="s">
        <v>13</v>
      </c>
      <c r="R45" s="309"/>
      <c r="S45" s="197" t="s">
        <v>61</v>
      </c>
      <c r="T45" s="197" t="s">
        <v>62</v>
      </c>
      <c r="X45" s="85" t="s">
        <v>30</v>
      </c>
      <c r="Y45" s="183" t="s">
        <v>57</v>
      </c>
      <c r="Z45" s="358" t="s">
        <v>32</v>
      </c>
      <c r="AA45" s="315"/>
      <c r="AB45" s="308" t="s">
        <v>7</v>
      </c>
      <c r="AC45" s="315"/>
      <c r="AD45" s="8" t="s">
        <v>8</v>
      </c>
      <c r="AE45" s="308" t="s">
        <v>12</v>
      </c>
      <c r="AF45" s="309"/>
    </row>
    <row r="46" spans="2:42" s="1" customFormat="1" ht="15.75" customHeight="1" x14ac:dyDescent="0.2">
      <c r="B46" s="334"/>
      <c r="C46" s="334"/>
      <c r="D46" s="323" t="s">
        <v>33</v>
      </c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7"/>
      <c r="S46" s="2"/>
      <c r="T46" s="2"/>
      <c r="X46" s="334"/>
      <c r="Y46" s="334"/>
      <c r="Z46" s="323"/>
      <c r="AA46" s="346"/>
      <c r="AB46" s="346"/>
      <c r="AC46" s="346"/>
      <c r="AD46" s="346"/>
      <c r="AE46" s="346"/>
      <c r="AF46" s="347"/>
      <c r="AG46"/>
      <c r="AH46"/>
      <c r="AI46"/>
      <c r="AJ46" s="2"/>
      <c r="AK46" s="2"/>
    </row>
    <row r="47" spans="2:42" s="1" customFormat="1" ht="13.5" thickBot="1" x14ac:dyDescent="0.25">
      <c r="B47" s="335"/>
      <c r="C47" s="335"/>
      <c r="D47" s="329" t="s">
        <v>34</v>
      </c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2"/>
      <c r="S47" s="2"/>
      <c r="T47" s="2"/>
      <c r="X47" s="335"/>
      <c r="Y47" s="335"/>
      <c r="Z47" s="359"/>
      <c r="AA47" s="360"/>
      <c r="AB47" s="360"/>
      <c r="AC47" s="360"/>
      <c r="AD47" s="360"/>
      <c r="AE47" s="360"/>
      <c r="AF47" s="361"/>
      <c r="AG47"/>
      <c r="AH47"/>
      <c r="AI47"/>
      <c r="AJ47" s="2"/>
      <c r="AK47" s="2"/>
    </row>
    <row r="48" spans="2:42" x14ac:dyDescent="0.2">
      <c r="B48" s="236">
        <v>44306</v>
      </c>
      <c r="C48" s="236">
        <v>44320</v>
      </c>
      <c r="D48" s="247" t="s">
        <v>14</v>
      </c>
      <c r="E48" s="280">
        <v>5</v>
      </c>
      <c r="F48" s="249"/>
      <c r="G48" s="280">
        <v>4</v>
      </c>
      <c r="H48" s="281">
        <v>9.14</v>
      </c>
      <c r="I48" s="249"/>
      <c r="J48" s="280">
        <v>4</v>
      </c>
      <c r="K48" s="241" t="s">
        <v>14</v>
      </c>
      <c r="L48" s="280">
        <v>5</v>
      </c>
      <c r="M48" s="249"/>
      <c r="N48" s="280">
        <v>3.6</v>
      </c>
      <c r="O48" s="281">
        <v>0.16</v>
      </c>
      <c r="P48" s="281">
        <v>0.28999999999999998</v>
      </c>
      <c r="Q48" s="237" t="s">
        <v>14</v>
      </c>
      <c r="R48" s="282">
        <v>0.5</v>
      </c>
      <c r="S48" s="231">
        <v>66</v>
      </c>
      <c r="T48" s="231">
        <v>71</v>
      </c>
      <c r="U48" s="225"/>
      <c r="X48" s="141">
        <v>44306</v>
      </c>
      <c r="Y48" s="193">
        <v>44320</v>
      </c>
      <c r="Z48" s="190"/>
      <c r="AA48" s="202">
        <v>231</v>
      </c>
      <c r="AB48" s="287"/>
      <c r="AC48" s="288">
        <v>423</v>
      </c>
      <c r="AD48" s="289">
        <v>7.64</v>
      </c>
      <c r="AE48" s="235"/>
      <c r="AF48" s="204">
        <v>4.5999999999999996</v>
      </c>
      <c r="AG48"/>
      <c r="AH48"/>
      <c r="AI48"/>
      <c r="AJ48"/>
      <c r="AK48"/>
      <c r="AL48"/>
      <c r="AM48"/>
    </row>
    <row r="49" spans="2:39" x14ac:dyDescent="0.2">
      <c r="B49" s="238">
        <v>44329</v>
      </c>
      <c r="C49" s="238">
        <v>44330</v>
      </c>
      <c r="D49" s="248" t="s">
        <v>14</v>
      </c>
      <c r="E49" s="283">
        <v>5</v>
      </c>
      <c r="F49" s="243"/>
      <c r="G49" s="283">
        <v>3</v>
      </c>
      <c r="H49" s="250">
        <v>7.74</v>
      </c>
      <c r="I49" s="243"/>
      <c r="J49" s="283">
        <v>7</v>
      </c>
      <c r="K49" s="243" t="s">
        <v>14</v>
      </c>
      <c r="L49" s="283">
        <v>5</v>
      </c>
      <c r="M49" s="243"/>
      <c r="N49" s="283">
        <v>7.6</v>
      </c>
      <c r="O49" s="250">
        <v>0.31</v>
      </c>
      <c r="P49" s="250">
        <v>0.25</v>
      </c>
      <c r="Q49" s="239"/>
      <c r="R49" s="284">
        <v>3</v>
      </c>
      <c r="S49" s="231">
        <v>65</v>
      </c>
      <c r="T49" s="231">
        <v>70</v>
      </c>
      <c r="U49" s="225"/>
      <c r="X49" s="143"/>
      <c r="Y49" s="143"/>
      <c r="Z49" s="190"/>
      <c r="AA49" s="207"/>
      <c r="AB49" s="149"/>
      <c r="AC49" s="207"/>
      <c r="AD49" s="155"/>
      <c r="AE49" s="150"/>
      <c r="AF49" s="209"/>
      <c r="AG49"/>
      <c r="AH49"/>
      <c r="AI49"/>
      <c r="AJ49"/>
      <c r="AK49"/>
      <c r="AL49"/>
      <c r="AM49"/>
    </row>
    <row r="50" spans="2:39" x14ac:dyDescent="0.2">
      <c r="B50" s="238">
        <v>44363</v>
      </c>
      <c r="C50" s="238">
        <v>44378</v>
      </c>
      <c r="D50" s="248" t="s">
        <v>14</v>
      </c>
      <c r="E50" s="283">
        <v>5</v>
      </c>
      <c r="F50" s="243"/>
      <c r="G50" s="283">
        <v>3</v>
      </c>
      <c r="H50" s="250">
        <v>7.58</v>
      </c>
      <c r="I50" s="243" t="s">
        <v>14</v>
      </c>
      <c r="J50" s="283">
        <v>1</v>
      </c>
      <c r="K50" s="243" t="s">
        <v>14</v>
      </c>
      <c r="L50" s="283">
        <v>5</v>
      </c>
      <c r="M50" s="243"/>
      <c r="N50" s="283">
        <v>5.4</v>
      </c>
      <c r="O50" s="250">
        <v>0.66</v>
      </c>
      <c r="P50" s="250">
        <v>0.2</v>
      </c>
      <c r="Q50" s="239"/>
      <c r="R50" s="284">
        <v>2</v>
      </c>
      <c r="S50" s="231">
        <v>68</v>
      </c>
      <c r="T50" s="231">
        <v>73</v>
      </c>
      <c r="U50" s="225"/>
      <c r="X50" s="139"/>
      <c r="Y50" s="139"/>
      <c r="Z50" s="171"/>
      <c r="AA50" s="186"/>
      <c r="AB50" s="149"/>
      <c r="AC50" s="207"/>
      <c r="AD50" s="155"/>
      <c r="AE50" s="150"/>
      <c r="AF50" s="209"/>
      <c r="AG50"/>
      <c r="AH50"/>
      <c r="AI50"/>
      <c r="AJ50"/>
      <c r="AK50"/>
      <c r="AL50"/>
      <c r="AM50"/>
    </row>
    <row r="51" spans="2:39" x14ac:dyDescent="0.2">
      <c r="B51" s="238">
        <v>44404</v>
      </c>
      <c r="C51" s="238">
        <v>44414</v>
      </c>
      <c r="D51" s="248" t="s">
        <v>14</v>
      </c>
      <c r="E51" s="283">
        <v>5</v>
      </c>
      <c r="F51" s="243"/>
      <c r="G51" s="283">
        <v>3</v>
      </c>
      <c r="H51" s="250">
        <v>7.44</v>
      </c>
      <c r="I51" s="243"/>
      <c r="J51" s="283">
        <v>120</v>
      </c>
      <c r="K51" s="243" t="s">
        <v>14</v>
      </c>
      <c r="L51" s="283">
        <v>5</v>
      </c>
      <c r="M51" s="243"/>
      <c r="N51" s="283">
        <v>8.9</v>
      </c>
      <c r="O51" s="250">
        <v>0.14000000000000001</v>
      </c>
      <c r="P51" s="250">
        <v>0.24</v>
      </c>
      <c r="Q51" s="239"/>
      <c r="R51" s="284">
        <v>2.6</v>
      </c>
      <c r="S51" s="231">
        <v>70</v>
      </c>
      <c r="T51" s="231">
        <v>74</v>
      </c>
      <c r="U51" s="225"/>
      <c r="X51" s="143"/>
      <c r="Y51" s="143"/>
      <c r="Z51" s="151"/>
      <c r="AA51" s="207"/>
      <c r="AB51" s="149"/>
      <c r="AC51" s="207"/>
      <c r="AD51" s="155"/>
      <c r="AE51" s="150"/>
      <c r="AF51" s="209"/>
      <c r="AG51"/>
      <c r="AH51"/>
      <c r="AI51"/>
      <c r="AJ51"/>
      <c r="AK51"/>
      <c r="AL51"/>
      <c r="AM51"/>
    </row>
    <row r="52" spans="2:39" x14ac:dyDescent="0.2">
      <c r="B52" s="238">
        <v>44433</v>
      </c>
      <c r="C52" s="238">
        <v>44449</v>
      </c>
      <c r="D52" s="248" t="s">
        <v>14</v>
      </c>
      <c r="E52" s="283">
        <v>5</v>
      </c>
      <c r="F52" s="243"/>
      <c r="G52" s="283">
        <v>3</v>
      </c>
      <c r="H52" s="250">
        <v>7.44</v>
      </c>
      <c r="I52" s="243"/>
      <c r="J52" s="283">
        <v>1300</v>
      </c>
      <c r="K52" s="243" t="s">
        <v>14</v>
      </c>
      <c r="L52" s="283">
        <v>5</v>
      </c>
      <c r="M52" s="243"/>
      <c r="N52" s="283">
        <v>8.1999999999999993</v>
      </c>
      <c r="O52" s="250">
        <v>0.36</v>
      </c>
      <c r="P52" s="250">
        <v>0.1</v>
      </c>
      <c r="Q52" s="239"/>
      <c r="R52" s="284">
        <v>3.2</v>
      </c>
      <c r="S52" s="231">
        <v>71</v>
      </c>
      <c r="T52" s="231">
        <v>75</v>
      </c>
      <c r="U52" s="225"/>
      <c r="X52" s="141"/>
      <c r="Y52" s="141"/>
      <c r="Z52" s="194"/>
      <c r="AA52" s="211"/>
      <c r="AB52" s="153"/>
      <c r="AC52" s="211"/>
      <c r="AD52" s="173"/>
      <c r="AE52" s="154"/>
      <c r="AF52" s="212"/>
      <c r="AG52"/>
      <c r="AH52"/>
      <c r="AI52"/>
      <c r="AJ52"/>
      <c r="AK52"/>
      <c r="AL52"/>
      <c r="AM52"/>
    </row>
    <row r="53" spans="2:39" x14ac:dyDescent="0.2">
      <c r="B53" s="238">
        <v>44455</v>
      </c>
      <c r="C53" s="238">
        <v>44468</v>
      </c>
      <c r="D53" s="248" t="s">
        <v>14</v>
      </c>
      <c r="E53" s="283">
        <v>5</v>
      </c>
      <c r="F53" s="243"/>
      <c r="G53" s="283">
        <v>1</v>
      </c>
      <c r="H53" s="250">
        <v>9.08</v>
      </c>
      <c r="I53" s="243"/>
      <c r="J53" s="283">
        <v>1</v>
      </c>
      <c r="K53" s="243" t="s">
        <v>14</v>
      </c>
      <c r="L53" s="283">
        <v>5</v>
      </c>
      <c r="M53" s="243"/>
      <c r="N53" s="283">
        <v>5.7</v>
      </c>
      <c r="O53" s="250">
        <v>0.35</v>
      </c>
      <c r="P53" s="250">
        <v>0.1</v>
      </c>
      <c r="Q53" s="239" t="s">
        <v>14</v>
      </c>
      <c r="R53" s="284">
        <v>0.5</v>
      </c>
      <c r="S53" s="231">
        <v>71</v>
      </c>
      <c r="T53" s="231">
        <v>75</v>
      </c>
      <c r="U53" s="225"/>
      <c r="X53" s="139"/>
      <c r="Y53" s="139"/>
      <c r="Z53" s="171"/>
      <c r="AA53" s="211"/>
      <c r="AB53" s="153"/>
      <c r="AC53" s="211"/>
      <c r="AD53" s="173"/>
      <c r="AE53" s="154"/>
      <c r="AF53" s="212"/>
      <c r="AG53"/>
      <c r="AH53"/>
      <c r="AI53"/>
      <c r="AJ53"/>
      <c r="AK53"/>
      <c r="AL53"/>
      <c r="AM53"/>
    </row>
    <row r="54" spans="2:39" x14ac:dyDescent="0.2">
      <c r="B54" s="238">
        <v>44538</v>
      </c>
      <c r="C54" s="238">
        <v>44551</v>
      </c>
      <c r="D54" s="248" t="s">
        <v>14</v>
      </c>
      <c r="E54" s="283">
        <v>5</v>
      </c>
      <c r="F54" s="243"/>
      <c r="G54" s="283">
        <v>2</v>
      </c>
      <c r="H54" s="250">
        <v>8.74</v>
      </c>
      <c r="I54" s="243"/>
      <c r="J54" s="283">
        <v>20</v>
      </c>
      <c r="K54" s="243" t="s">
        <v>14</v>
      </c>
      <c r="L54" s="283">
        <v>5</v>
      </c>
      <c r="M54" s="243"/>
      <c r="N54" s="283">
        <v>4.4000000000000004</v>
      </c>
      <c r="O54" s="250">
        <v>0.26</v>
      </c>
      <c r="P54" s="250">
        <v>0.24</v>
      </c>
      <c r="Q54" s="239" t="s">
        <v>14</v>
      </c>
      <c r="R54" s="284">
        <v>0.5</v>
      </c>
      <c r="S54" s="231">
        <v>65</v>
      </c>
      <c r="T54" s="231">
        <v>70</v>
      </c>
      <c r="U54" s="225"/>
      <c r="X54" s="143"/>
      <c r="Y54" s="143"/>
      <c r="Z54" s="171"/>
      <c r="AA54" s="186"/>
      <c r="AB54" s="156"/>
      <c r="AC54" s="186"/>
      <c r="AD54" s="174"/>
      <c r="AE54" s="156"/>
      <c r="AF54" s="206"/>
      <c r="AG54"/>
      <c r="AH54"/>
      <c r="AI54"/>
      <c r="AJ54"/>
      <c r="AK54"/>
      <c r="AL54"/>
      <c r="AM54"/>
    </row>
    <row r="55" spans="2:39" x14ac:dyDescent="0.2">
      <c r="B55" s="238">
        <v>44580</v>
      </c>
      <c r="C55" s="238">
        <v>44599</v>
      </c>
      <c r="D55" s="248" t="s">
        <v>14</v>
      </c>
      <c r="E55" s="283">
        <v>5</v>
      </c>
      <c r="F55" s="243"/>
      <c r="G55" s="283">
        <v>1</v>
      </c>
      <c r="H55" s="250">
        <v>7.24</v>
      </c>
      <c r="I55" s="243" t="s">
        <v>38</v>
      </c>
      <c r="J55" s="283">
        <v>9</v>
      </c>
      <c r="K55" s="243" t="s">
        <v>14</v>
      </c>
      <c r="L55" s="283">
        <v>5</v>
      </c>
      <c r="M55" s="243"/>
      <c r="N55" s="283">
        <v>3.3</v>
      </c>
      <c r="O55" s="250">
        <v>0.13</v>
      </c>
      <c r="P55" s="250" t="s">
        <v>69</v>
      </c>
      <c r="Q55" s="239" t="s">
        <v>14</v>
      </c>
      <c r="R55" s="284">
        <v>0.5</v>
      </c>
      <c r="S55" s="231">
        <v>64</v>
      </c>
      <c r="T55" s="231">
        <v>69</v>
      </c>
      <c r="U55" s="225"/>
      <c r="X55" s="145"/>
      <c r="Y55" s="145"/>
      <c r="Z55" s="215"/>
      <c r="AA55" s="214"/>
      <c r="AB55" s="159"/>
      <c r="AC55" s="214"/>
      <c r="AD55" s="175"/>
      <c r="AE55" s="159"/>
      <c r="AF55" s="216"/>
      <c r="AG55"/>
      <c r="AH55"/>
      <c r="AI55"/>
      <c r="AJ55"/>
      <c r="AK55"/>
      <c r="AL55"/>
      <c r="AM55"/>
    </row>
    <row r="56" spans="2:39" x14ac:dyDescent="0.2">
      <c r="B56" s="238">
        <v>44615</v>
      </c>
      <c r="C56" s="238">
        <v>44629</v>
      </c>
      <c r="D56" s="248" t="s">
        <v>14</v>
      </c>
      <c r="E56" s="283">
        <v>5</v>
      </c>
      <c r="F56" s="243"/>
      <c r="G56" s="283">
        <v>3</v>
      </c>
      <c r="H56" s="250">
        <v>8.5399999999999991</v>
      </c>
      <c r="I56" s="243" t="s">
        <v>38</v>
      </c>
      <c r="J56" s="283">
        <v>7</v>
      </c>
      <c r="K56" s="243" t="s">
        <v>14</v>
      </c>
      <c r="L56" s="283">
        <v>5</v>
      </c>
      <c r="M56" s="243"/>
      <c r="N56" s="283">
        <v>2.6</v>
      </c>
      <c r="O56" s="250">
        <v>0.08</v>
      </c>
      <c r="P56" s="250" t="s">
        <v>86</v>
      </c>
      <c r="Q56" s="239" t="s">
        <v>14</v>
      </c>
      <c r="R56" s="284">
        <v>0.5</v>
      </c>
      <c r="S56" s="231">
        <v>64</v>
      </c>
      <c r="T56" s="231">
        <v>70</v>
      </c>
      <c r="U56" s="225"/>
      <c r="X56" s="143"/>
      <c r="Y56" s="143"/>
      <c r="Z56" s="171"/>
      <c r="AA56" s="186"/>
      <c r="AB56" s="156"/>
      <c r="AC56" s="186"/>
      <c r="AD56" s="174"/>
      <c r="AE56" s="156"/>
      <c r="AF56" s="206"/>
      <c r="AG56"/>
      <c r="AH56"/>
      <c r="AI56"/>
      <c r="AJ56"/>
      <c r="AK56"/>
      <c r="AL56"/>
      <c r="AM56"/>
    </row>
    <row r="57" spans="2:39" x14ac:dyDescent="0.2">
      <c r="B57" s="238">
        <v>44629</v>
      </c>
      <c r="C57" s="238">
        <v>44643</v>
      </c>
      <c r="D57" s="296" t="s">
        <v>14</v>
      </c>
      <c r="E57" s="283">
        <v>5</v>
      </c>
      <c r="F57" s="251"/>
      <c r="G57" s="283">
        <v>1</v>
      </c>
      <c r="H57" s="250">
        <v>8.5399999999999991</v>
      </c>
      <c r="I57" s="251"/>
      <c r="J57" s="283">
        <v>33</v>
      </c>
      <c r="K57" s="297" t="s">
        <v>14</v>
      </c>
      <c r="L57" s="283">
        <v>5</v>
      </c>
      <c r="M57" s="251"/>
      <c r="N57" s="283">
        <v>2.6</v>
      </c>
      <c r="O57" s="250">
        <v>0.1</v>
      </c>
      <c r="P57" s="298" t="s">
        <v>69</v>
      </c>
      <c r="Q57" s="299" t="s">
        <v>14</v>
      </c>
      <c r="R57" s="284">
        <v>0.5</v>
      </c>
      <c r="S57" s="231">
        <v>62</v>
      </c>
      <c r="T57" s="231">
        <v>68</v>
      </c>
      <c r="U57" s="225"/>
      <c r="X57" s="139"/>
      <c r="Y57" s="139"/>
      <c r="Z57" s="215"/>
      <c r="AA57" s="214"/>
      <c r="AB57" s="161"/>
      <c r="AC57" s="218"/>
      <c r="AD57" s="182"/>
      <c r="AE57" s="157"/>
      <c r="AF57" s="206"/>
      <c r="AG57"/>
      <c r="AH57"/>
      <c r="AI57"/>
      <c r="AJ57"/>
      <c r="AK57"/>
      <c r="AL57"/>
      <c r="AM57"/>
    </row>
    <row r="58" spans="2:39" x14ac:dyDescent="0.2">
      <c r="B58" s="238">
        <v>44671</v>
      </c>
      <c r="C58" s="238">
        <v>44687</v>
      </c>
      <c r="D58" s="296"/>
      <c r="E58" s="283">
        <v>6</v>
      </c>
      <c r="F58" s="251"/>
      <c r="G58" s="283">
        <v>10</v>
      </c>
      <c r="H58" s="250">
        <v>7.64</v>
      </c>
      <c r="I58" s="251"/>
      <c r="J58" s="283">
        <v>700</v>
      </c>
      <c r="K58" s="297" t="s">
        <v>14</v>
      </c>
      <c r="L58" s="283">
        <v>5</v>
      </c>
      <c r="M58" s="251"/>
      <c r="N58" s="283">
        <v>3.4</v>
      </c>
      <c r="O58" s="250">
        <v>0.5</v>
      </c>
      <c r="P58" s="298" t="s">
        <v>69</v>
      </c>
      <c r="Q58" s="299" t="s">
        <v>14</v>
      </c>
      <c r="R58" s="284">
        <v>0.5</v>
      </c>
      <c r="S58" s="231">
        <v>62</v>
      </c>
      <c r="T58" s="231">
        <v>66</v>
      </c>
      <c r="U58" s="225"/>
      <c r="X58" s="143"/>
      <c r="Y58" s="143"/>
      <c r="Z58" s="171"/>
      <c r="AA58" s="218"/>
      <c r="AB58" s="161"/>
      <c r="AC58" s="218"/>
      <c r="AD58" s="182"/>
      <c r="AE58" s="157"/>
      <c r="AF58" s="206"/>
      <c r="AG58"/>
      <c r="AH58"/>
      <c r="AI58"/>
      <c r="AJ58"/>
      <c r="AK58"/>
      <c r="AL58"/>
      <c r="AM58"/>
    </row>
    <row r="59" spans="2:39" x14ac:dyDescent="0.2">
      <c r="B59" s="238">
        <v>44707</v>
      </c>
      <c r="C59" s="238">
        <v>44736</v>
      </c>
      <c r="D59" s="296" t="s">
        <v>14</v>
      </c>
      <c r="E59" s="283">
        <v>5</v>
      </c>
      <c r="F59" s="251"/>
      <c r="G59" s="283">
        <v>3</v>
      </c>
      <c r="H59" s="250">
        <v>6.85</v>
      </c>
      <c r="I59" s="363" t="s">
        <v>87</v>
      </c>
      <c r="J59" s="362">
        <v>1</v>
      </c>
      <c r="K59" s="297" t="s">
        <v>14</v>
      </c>
      <c r="L59" s="283">
        <v>5</v>
      </c>
      <c r="M59" s="251"/>
      <c r="N59" s="283">
        <v>7.2</v>
      </c>
      <c r="O59" s="250">
        <v>3.5</v>
      </c>
      <c r="P59" s="250">
        <v>0.21</v>
      </c>
      <c r="Q59" s="299" t="s">
        <v>14</v>
      </c>
      <c r="R59" s="284">
        <v>0.5</v>
      </c>
      <c r="S59" s="231">
        <v>69</v>
      </c>
      <c r="T59" s="231">
        <v>73</v>
      </c>
      <c r="U59" s="225"/>
      <c r="X59" s="143"/>
      <c r="Y59" s="143"/>
      <c r="Z59" s="171"/>
      <c r="AA59" s="218"/>
      <c r="AB59" s="161"/>
      <c r="AC59" s="218"/>
      <c r="AD59" s="182"/>
      <c r="AE59" s="157"/>
      <c r="AF59" s="206"/>
      <c r="AG59"/>
      <c r="AH59"/>
      <c r="AI59"/>
      <c r="AJ59"/>
      <c r="AK59"/>
      <c r="AL59"/>
      <c r="AM59"/>
    </row>
    <row r="60" spans="2:39" x14ac:dyDescent="0.2">
      <c r="B60" s="238"/>
      <c r="C60" s="238"/>
      <c r="D60" s="290"/>
      <c r="E60" s="283"/>
      <c r="F60" s="251"/>
      <c r="G60" s="283"/>
      <c r="H60" s="250"/>
      <c r="I60" s="251"/>
      <c r="J60" s="283"/>
      <c r="K60" s="243"/>
      <c r="L60" s="283"/>
      <c r="M60" s="251"/>
      <c r="N60" s="283"/>
      <c r="O60" s="250"/>
      <c r="P60" s="250"/>
      <c r="Q60" s="239"/>
      <c r="R60" s="364"/>
      <c r="S60" s="231"/>
      <c r="T60" s="231"/>
      <c r="U60" s="225"/>
      <c r="X60" s="143"/>
      <c r="Y60" s="143"/>
      <c r="Z60" s="274"/>
      <c r="AA60" s="218"/>
      <c r="AB60" s="161"/>
      <c r="AC60" s="218"/>
      <c r="AD60" s="182"/>
      <c r="AE60" s="157"/>
      <c r="AF60" s="206"/>
      <c r="AG60"/>
      <c r="AH60"/>
      <c r="AI60"/>
      <c r="AJ60"/>
      <c r="AK60"/>
      <c r="AL60"/>
      <c r="AM60"/>
    </row>
    <row r="61" spans="2:39" x14ac:dyDescent="0.2">
      <c r="B61" s="238"/>
      <c r="C61" s="238"/>
      <c r="D61" s="248"/>
      <c r="E61" s="283"/>
      <c r="F61" s="251"/>
      <c r="G61" s="283"/>
      <c r="H61" s="250"/>
      <c r="I61" s="251"/>
      <c r="J61" s="283"/>
      <c r="K61" s="243"/>
      <c r="L61" s="283"/>
      <c r="M61" s="251"/>
      <c r="N61" s="283"/>
      <c r="O61" s="250"/>
      <c r="P61" s="250"/>
      <c r="Q61" s="239"/>
      <c r="R61" s="284"/>
      <c r="S61" s="231"/>
      <c r="T61" s="231"/>
      <c r="U61" s="225"/>
      <c r="X61" s="147"/>
      <c r="Y61" s="147"/>
      <c r="Z61" s="194"/>
      <c r="AA61" s="211"/>
      <c r="AB61" s="161"/>
      <c r="AC61" s="218"/>
      <c r="AD61" s="182"/>
      <c r="AE61" s="157"/>
      <c r="AF61" s="206"/>
      <c r="AG61"/>
      <c r="AH61"/>
      <c r="AI61"/>
      <c r="AJ61"/>
      <c r="AK61"/>
      <c r="AL61"/>
      <c r="AM61"/>
    </row>
    <row r="62" spans="2:39" x14ac:dyDescent="0.2">
      <c r="B62" s="238"/>
      <c r="C62" s="238"/>
      <c r="D62" s="248"/>
      <c r="E62" s="283"/>
      <c r="F62" s="251"/>
      <c r="G62" s="283"/>
      <c r="H62" s="250"/>
      <c r="I62" s="251"/>
      <c r="J62" s="283"/>
      <c r="K62" s="243"/>
      <c r="L62" s="283"/>
      <c r="M62" s="251"/>
      <c r="N62" s="283"/>
      <c r="O62" s="250"/>
      <c r="P62" s="250"/>
      <c r="Q62" s="239"/>
      <c r="R62" s="284"/>
      <c r="S62" s="231"/>
      <c r="T62" s="231"/>
      <c r="U62" s="225"/>
      <c r="X62" s="143"/>
      <c r="Y62" s="143"/>
      <c r="Z62" s="171"/>
      <c r="AA62" s="186"/>
      <c r="AB62" s="184"/>
      <c r="AC62" s="220"/>
      <c r="AD62" s="185"/>
      <c r="AE62" s="160"/>
      <c r="AF62" s="221"/>
      <c r="AG62"/>
      <c r="AH62"/>
      <c r="AI62"/>
      <c r="AJ62"/>
      <c r="AK62"/>
      <c r="AL62"/>
      <c r="AM62"/>
    </row>
    <row r="63" spans="2:39" ht="13.5" thickBot="1" x14ac:dyDescent="0.25">
      <c r="B63" s="240"/>
      <c r="C63" s="240"/>
      <c r="D63" s="291"/>
      <c r="E63" s="285"/>
      <c r="F63" s="245"/>
      <c r="G63" s="285"/>
      <c r="H63" s="242"/>
      <c r="I63" s="245"/>
      <c r="J63" s="285"/>
      <c r="K63" s="244"/>
      <c r="L63" s="285"/>
      <c r="M63" s="245"/>
      <c r="N63" s="285"/>
      <c r="O63" s="242"/>
      <c r="P63" s="242"/>
      <c r="Q63" s="246"/>
      <c r="R63" s="286"/>
      <c r="S63" s="231"/>
      <c r="T63" s="231"/>
      <c r="U63" s="225"/>
      <c r="X63" s="166"/>
      <c r="Y63" s="166"/>
      <c r="Z63" s="276"/>
      <c r="AA63" s="223"/>
      <c r="AB63" s="263"/>
      <c r="AC63" s="264"/>
      <c r="AD63" s="265"/>
      <c r="AE63" s="253"/>
      <c r="AF63" s="266"/>
      <c r="AG63"/>
      <c r="AH63"/>
      <c r="AI63"/>
      <c r="AJ63"/>
      <c r="AK63"/>
      <c r="AL63"/>
      <c r="AM63"/>
    </row>
    <row r="64" spans="2:39" s="2" customFormat="1" ht="12.75" customHeight="1" x14ac:dyDescent="0.2"/>
    <row r="65" spans="1:39" x14ac:dyDescent="0.2"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</row>
    <row r="66" spans="1:39" s="2" customFormat="1" ht="13.5" customHeight="1" thickBot="1" x14ac:dyDescent="0.25">
      <c r="B66" s="225"/>
      <c r="C66" s="225"/>
      <c r="D66" s="225"/>
      <c r="E66" s="225"/>
      <c r="F66" s="319"/>
      <c r="G66" s="319"/>
      <c r="H66" s="225"/>
      <c r="I66" s="319"/>
      <c r="J66" s="319"/>
      <c r="K66" s="319"/>
      <c r="L66" s="319"/>
      <c r="M66" s="319"/>
      <c r="N66" s="319"/>
      <c r="O66" s="225"/>
      <c r="P66" s="225"/>
      <c r="Q66" s="319"/>
      <c r="R66" s="319"/>
      <c r="S66" s="225"/>
      <c r="T66" s="225"/>
    </row>
    <row r="67" spans="1:39" s="2" customFormat="1" ht="12.75" customHeight="1" x14ac:dyDescent="0.2">
      <c r="B67" s="336" t="s">
        <v>15</v>
      </c>
      <c r="C67" s="337"/>
      <c r="D67" s="310">
        <f>COUNT(E48:E63)</f>
        <v>12</v>
      </c>
      <c r="E67" s="316"/>
      <c r="F67" s="310">
        <f>COUNT(G48:G60)</f>
        <v>12</v>
      </c>
      <c r="G67" s="316">
        <f>COUNT(G48:G60)</f>
        <v>12</v>
      </c>
      <c r="H67" s="41">
        <f>COUNT(H48:H60)</f>
        <v>12</v>
      </c>
      <c r="I67" s="310">
        <f>COUNT(J48:J60)</f>
        <v>12</v>
      </c>
      <c r="J67" s="316"/>
      <c r="K67" s="310">
        <f>COUNT(L48:L60)</f>
        <v>12</v>
      </c>
      <c r="L67" s="316"/>
      <c r="M67" s="310">
        <f>COUNT(N48:N60)</f>
        <v>12</v>
      </c>
      <c r="N67" s="316"/>
      <c r="O67" s="41">
        <f>COUNT(O48:O60)</f>
        <v>12</v>
      </c>
      <c r="P67" s="41">
        <f>COUNT(P48:P60)</f>
        <v>8</v>
      </c>
      <c r="Q67" s="310">
        <f>COUNT(R48:R60)</f>
        <v>12</v>
      </c>
      <c r="R67" s="316"/>
      <c r="S67" s="2">
        <f>COUNT(S47:S61)</f>
        <v>12</v>
      </c>
      <c r="T67" s="2">
        <f>COUNT(T47:T61)</f>
        <v>12</v>
      </c>
    </row>
    <row r="68" spans="1:39" s="2" customFormat="1" ht="12.75" customHeight="1" x14ac:dyDescent="0.2">
      <c r="B68" s="86"/>
      <c r="C68" s="87"/>
      <c r="D68" s="302"/>
      <c r="E68" s="304"/>
      <c r="F68" s="33"/>
      <c r="G68" s="34"/>
      <c r="H68" s="35"/>
      <c r="I68" s="302"/>
      <c r="J68" s="304"/>
      <c r="K68" s="302"/>
      <c r="L68" s="304"/>
      <c r="M68" s="302"/>
      <c r="N68" s="304"/>
      <c r="O68" s="35"/>
      <c r="P68" s="35"/>
      <c r="Q68" s="302"/>
      <c r="R68" s="303"/>
      <c r="S68" s="199"/>
      <c r="T68" s="199"/>
    </row>
    <row r="69" spans="1:39" s="2" customFormat="1" ht="12.75" customHeight="1" x14ac:dyDescent="0.2">
      <c r="B69" s="327" t="s">
        <v>16</v>
      </c>
      <c r="C69" s="328"/>
      <c r="D69" s="225" t="s">
        <v>14</v>
      </c>
      <c r="E69" s="37">
        <f>MIN(E48:E63)</f>
        <v>5</v>
      </c>
      <c r="F69" s="225"/>
      <c r="G69" s="37">
        <f>MIN(G48:G60)</f>
        <v>1</v>
      </c>
      <c r="H69" s="38">
        <f>MIN(H48:H60)</f>
        <v>6.85</v>
      </c>
      <c r="I69" s="312">
        <f>MIN(J48:J60)</f>
        <v>1</v>
      </c>
      <c r="J69" s="320"/>
      <c r="K69" s="225" t="s">
        <v>14</v>
      </c>
      <c r="L69" s="37">
        <f>MIN(L48:L60)</f>
        <v>5</v>
      </c>
      <c r="M69" s="37" t="s">
        <v>14</v>
      </c>
      <c r="N69" s="38">
        <f>MIN(N48:N60)</f>
        <v>2.6</v>
      </c>
      <c r="O69" s="38">
        <f>MIN(O48:O60)</f>
        <v>0.08</v>
      </c>
      <c r="P69" s="38">
        <f>MIN(P48:P60)</f>
        <v>0.1</v>
      </c>
      <c r="Q69" s="225" t="s">
        <v>14</v>
      </c>
      <c r="R69" s="49">
        <f>MIN(R48:R60)</f>
        <v>0.5</v>
      </c>
      <c r="S69" s="200">
        <f>MIN(S47:S61)</f>
        <v>62</v>
      </c>
      <c r="T69" s="200">
        <f>MIN(T47:T61)</f>
        <v>66</v>
      </c>
    </row>
    <row r="70" spans="1:39" s="2" customFormat="1" ht="13.5" customHeight="1" x14ac:dyDescent="0.2">
      <c r="B70" s="86"/>
      <c r="C70" s="87"/>
      <c r="D70" s="302"/>
      <c r="E70" s="304"/>
      <c r="F70" s="33"/>
      <c r="G70" s="34"/>
      <c r="H70" s="35"/>
      <c r="I70" s="302"/>
      <c r="J70" s="304"/>
      <c r="K70" s="302"/>
      <c r="L70" s="304"/>
      <c r="M70" s="302"/>
      <c r="N70" s="304"/>
      <c r="O70" s="35"/>
      <c r="P70" s="35"/>
      <c r="Q70" s="302"/>
      <c r="R70" s="303"/>
      <c r="S70" s="199"/>
      <c r="T70" s="199"/>
    </row>
    <row r="71" spans="1:39" s="2" customFormat="1" ht="12.75" customHeight="1" x14ac:dyDescent="0.2">
      <c r="B71" s="327" t="s">
        <v>17</v>
      </c>
      <c r="C71" s="328"/>
      <c r="D71" s="306">
        <f>SUM(E48:E63)/D67</f>
        <v>5.083333333333333</v>
      </c>
      <c r="E71" s="307">
        <f>SUM(E48:E66)/9</f>
        <v>6.7777777777777777</v>
      </c>
      <c r="F71" s="306">
        <f>SUM(G48:G60)/F67</f>
        <v>3.0833333333333335</v>
      </c>
      <c r="G71" s="307"/>
      <c r="H71" s="227">
        <f>SUM(H48:H60)/H67</f>
        <v>7.9974999999999987</v>
      </c>
      <c r="I71" s="306">
        <f>SUM(J48:J60)/I67</f>
        <v>183.58333333333334</v>
      </c>
      <c r="J71" s="307"/>
      <c r="K71" s="306">
        <f>SUM(L48:L60)/K67</f>
        <v>5</v>
      </c>
      <c r="L71" s="307">
        <f>SUM(L48:L66)/9</f>
        <v>6.666666666666667</v>
      </c>
      <c r="M71" s="306">
        <f>SUM(N48:N60)/M67</f>
        <v>5.2416666666666671</v>
      </c>
      <c r="N71" s="307"/>
      <c r="O71" s="227">
        <f>SUM(O48:O60)/O67</f>
        <v>0.54583333333333339</v>
      </c>
      <c r="P71" s="227">
        <f>SUM(P48:P60)/P67</f>
        <v>0.20375000000000001</v>
      </c>
      <c r="Q71" s="306">
        <f>SUM(R48:R60)/Q67</f>
        <v>1.2333333333333334</v>
      </c>
      <c r="R71" s="314"/>
      <c r="S71" s="277">
        <f>SUM(S47:S61)/S67</f>
        <v>66.416666666666671</v>
      </c>
      <c r="T71" s="277">
        <f>SUM(T47:T61)/T67</f>
        <v>71.166666666666671</v>
      </c>
    </row>
    <row r="72" spans="1:39" s="2" customFormat="1" x14ac:dyDescent="0.2">
      <c r="B72" s="86"/>
      <c r="C72" s="87"/>
      <c r="D72" s="302"/>
      <c r="E72" s="304"/>
      <c r="F72" s="302"/>
      <c r="G72" s="304"/>
      <c r="H72" s="35"/>
      <c r="I72" s="302"/>
      <c r="J72" s="304"/>
      <c r="K72" s="302"/>
      <c r="L72" s="304"/>
      <c r="M72" s="302"/>
      <c r="N72" s="304"/>
      <c r="O72" s="35"/>
      <c r="P72" s="35"/>
      <c r="Q72" s="302"/>
      <c r="R72" s="303"/>
      <c r="S72" s="199"/>
      <c r="T72" s="199"/>
    </row>
    <row r="73" spans="1:39" s="2" customFormat="1" ht="13.5" customHeight="1" thickBot="1" x14ac:dyDescent="0.25">
      <c r="B73" s="332" t="s">
        <v>18</v>
      </c>
      <c r="C73" s="333"/>
      <c r="D73" s="300">
        <f>MAX(E48:E63)</f>
        <v>6</v>
      </c>
      <c r="E73" s="305"/>
      <c r="F73" s="300">
        <f>MAX(G48:G60)</f>
        <v>10</v>
      </c>
      <c r="G73" s="305"/>
      <c r="H73" s="40">
        <f>MAX(H48:H60)</f>
        <v>9.14</v>
      </c>
      <c r="I73" s="300">
        <f>MAX(J48:J60)</f>
        <v>1300</v>
      </c>
      <c r="J73" s="305"/>
      <c r="K73" s="300">
        <f>MAX(L48:L60)</f>
        <v>5</v>
      </c>
      <c r="L73" s="305"/>
      <c r="M73" s="300">
        <f>MAX(N48:N60)</f>
        <v>8.9</v>
      </c>
      <c r="N73" s="305"/>
      <c r="O73" s="40">
        <f>MAX(O48:O60)</f>
        <v>3.5</v>
      </c>
      <c r="P73" s="40">
        <f>MAX(P48:P60)</f>
        <v>0.28999999999999998</v>
      </c>
      <c r="Q73" s="300">
        <f>MAX(R48:R60)</f>
        <v>3.2</v>
      </c>
      <c r="R73" s="301"/>
      <c r="S73" s="200">
        <f>MAX(S47:S61)</f>
        <v>71</v>
      </c>
      <c r="T73" s="200">
        <f>MAX(T47:T61)</f>
        <v>75</v>
      </c>
    </row>
    <row r="74" spans="1:39" x14ac:dyDescent="0.2"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</row>
    <row r="75" spans="1:39" x14ac:dyDescent="0.2">
      <c r="V75" s="19"/>
      <c r="Z75" s="2"/>
    </row>
    <row r="76" spans="1:39" x14ac:dyDescent="0.2">
      <c r="V76" s="19"/>
      <c r="Z76" s="2"/>
    </row>
    <row r="77" spans="1:39" x14ac:dyDescent="0.2">
      <c r="V77" s="19"/>
    </row>
    <row r="78" spans="1:39" ht="29.25" customHeight="1" x14ac:dyDescent="0.2">
      <c r="Z78" s="2"/>
      <c r="AJ78"/>
      <c r="AK78"/>
      <c r="AL78"/>
      <c r="AM78"/>
    </row>
    <row r="79" spans="1:39" ht="13.5" hidden="1" thickBot="1" x14ac:dyDescent="0.25">
      <c r="A79" s="74" t="s">
        <v>21</v>
      </c>
      <c r="C79" s="152">
        <v>0</v>
      </c>
      <c r="Z79" s="2"/>
      <c r="AJ79"/>
      <c r="AK79"/>
      <c r="AL79"/>
      <c r="AM79"/>
    </row>
    <row r="80" spans="1:39" ht="13.5" hidden="1" thickBot="1" x14ac:dyDescent="0.25">
      <c r="A80" s="74" t="s">
        <v>22</v>
      </c>
      <c r="D80" s="252">
        <f>$X$36*D32</f>
        <v>0</v>
      </c>
      <c r="E80" s="273"/>
      <c r="F80" s="348">
        <f>$X$36*F32</f>
        <v>0</v>
      </c>
      <c r="G80" s="349"/>
      <c r="H80" s="252">
        <f>$X$36*H32</f>
        <v>0</v>
      </c>
      <c r="I80" s="348">
        <f>$X$36*I32</f>
        <v>0</v>
      </c>
      <c r="J80" s="349"/>
      <c r="K80" s="348">
        <f>$X$36*K32</f>
        <v>0</v>
      </c>
      <c r="L80" s="349"/>
      <c r="M80" s="348">
        <f>$X$36*M32</f>
        <v>0</v>
      </c>
      <c r="N80" s="349"/>
      <c r="O80" s="252">
        <f>$X$36*O32</f>
        <v>0</v>
      </c>
      <c r="P80" s="252">
        <f>$X$36*P32</f>
        <v>0</v>
      </c>
      <c r="Q80" s="348">
        <f>$X$36*Q32</f>
        <v>0</v>
      </c>
      <c r="R80" s="349"/>
      <c r="S80" s="279"/>
      <c r="T80" s="279"/>
      <c r="Z80" s="2"/>
      <c r="AJ80"/>
      <c r="AK80"/>
      <c r="AL80"/>
      <c r="AM80"/>
    </row>
  </sheetData>
  <mergeCells count="192">
    <mergeCell ref="O1:P1"/>
    <mergeCell ref="B9:B10"/>
    <mergeCell ref="C9:C10"/>
    <mergeCell ref="D9:R9"/>
    <mergeCell ref="W9:W10"/>
    <mergeCell ref="X9:X10"/>
    <mergeCell ref="Q10:R10"/>
    <mergeCell ref="AI1:AJ1"/>
    <mergeCell ref="H3:I3"/>
    <mergeCell ref="AB3:AC3"/>
    <mergeCell ref="H4:I4"/>
    <mergeCell ref="AB4:AC4"/>
    <mergeCell ref="F8:G8"/>
    <mergeCell ref="I8:J8"/>
    <mergeCell ref="K8:L8"/>
    <mergeCell ref="M8:N8"/>
    <mergeCell ref="Q8:R8"/>
    <mergeCell ref="AB5:AC5"/>
    <mergeCell ref="H6:I6"/>
    <mergeCell ref="AB6:AC6"/>
    <mergeCell ref="B7:C7"/>
    <mergeCell ref="D8:E8"/>
    <mergeCell ref="Y10:AL10"/>
    <mergeCell ref="Z8:AA8"/>
    <mergeCell ref="D10:E10"/>
    <mergeCell ref="F10:G10"/>
    <mergeCell ref="I10:J10"/>
    <mergeCell ref="K10:L10"/>
    <mergeCell ref="M10:N10"/>
    <mergeCell ref="AK27:AL27"/>
    <mergeCell ref="F27:G27"/>
    <mergeCell ref="I27:J27"/>
    <mergeCell ref="K27:L27"/>
    <mergeCell ref="M27:N27"/>
    <mergeCell ref="Q27:R27"/>
    <mergeCell ref="Z27:AA27"/>
    <mergeCell ref="W28:X28"/>
    <mergeCell ref="Z28:AA28"/>
    <mergeCell ref="AC8:AD8"/>
    <mergeCell ref="AE8:AF8"/>
    <mergeCell ref="AG8:AH8"/>
    <mergeCell ref="AK8:AL8"/>
    <mergeCell ref="AC27:AD27"/>
    <mergeCell ref="AE27:AF27"/>
    <mergeCell ref="AG27:AH27"/>
    <mergeCell ref="Y9:AL9"/>
    <mergeCell ref="AE29:AF29"/>
    <mergeCell ref="AG29:AH29"/>
    <mergeCell ref="AK29:AL29"/>
    <mergeCell ref="B30:C30"/>
    <mergeCell ref="I30:J30"/>
    <mergeCell ref="W30:X30"/>
    <mergeCell ref="AC30:AD30"/>
    <mergeCell ref="AC28:AD28"/>
    <mergeCell ref="AE28:AF28"/>
    <mergeCell ref="AG28:AH28"/>
    <mergeCell ref="AK28:AL28"/>
    <mergeCell ref="D29:E29"/>
    <mergeCell ref="I29:J29"/>
    <mergeCell ref="K29:L29"/>
    <mergeCell ref="M29:N29"/>
    <mergeCell ref="Q29:R29"/>
    <mergeCell ref="AC29:AD29"/>
    <mergeCell ref="B28:C28"/>
    <mergeCell ref="D28:E28"/>
    <mergeCell ref="F28:G28"/>
    <mergeCell ref="I28:J28"/>
    <mergeCell ref="K28:L28"/>
    <mergeCell ref="M28:N28"/>
    <mergeCell ref="Q28:R28"/>
    <mergeCell ref="AE31:AF31"/>
    <mergeCell ref="AG31:AH31"/>
    <mergeCell ref="AK31:AL31"/>
    <mergeCell ref="AC31:AD31"/>
    <mergeCell ref="B32:C32"/>
    <mergeCell ref="D32:E32"/>
    <mergeCell ref="F32:G32"/>
    <mergeCell ref="I32:J32"/>
    <mergeCell ref="K32:L32"/>
    <mergeCell ref="M32:N32"/>
    <mergeCell ref="Q32:R32"/>
    <mergeCell ref="D31:E31"/>
    <mergeCell ref="I31:J31"/>
    <mergeCell ref="K31:L31"/>
    <mergeCell ref="M31:N31"/>
    <mergeCell ref="Q31:R31"/>
    <mergeCell ref="M33:N33"/>
    <mergeCell ref="Q33:R33"/>
    <mergeCell ref="AK34:AL34"/>
    <mergeCell ref="W32:X32"/>
    <mergeCell ref="Z32:AA32"/>
    <mergeCell ref="AC32:AD32"/>
    <mergeCell ref="AE32:AF32"/>
    <mergeCell ref="AG32:AH32"/>
    <mergeCell ref="AK32:AL32"/>
    <mergeCell ref="B34:C34"/>
    <mergeCell ref="D34:E34"/>
    <mergeCell ref="F34:G34"/>
    <mergeCell ref="I34:J34"/>
    <mergeCell ref="K34:L34"/>
    <mergeCell ref="D33:E33"/>
    <mergeCell ref="F33:G33"/>
    <mergeCell ref="I33:J33"/>
    <mergeCell ref="K33:L33"/>
    <mergeCell ref="AK37:AL37"/>
    <mergeCell ref="Z34:AA34"/>
    <mergeCell ref="AC34:AD34"/>
    <mergeCell ref="AE34:AF34"/>
    <mergeCell ref="O38:P38"/>
    <mergeCell ref="AK38:AL38"/>
    <mergeCell ref="Z33:AA33"/>
    <mergeCell ref="AC33:AD33"/>
    <mergeCell ref="AE33:AF33"/>
    <mergeCell ref="AG33:AH33"/>
    <mergeCell ref="AK33:AL33"/>
    <mergeCell ref="H40:I40"/>
    <mergeCell ref="H41:I41"/>
    <mergeCell ref="H42:I42"/>
    <mergeCell ref="H43:I43"/>
    <mergeCell ref="AG34:AH34"/>
    <mergeCell ref="M34:N34"/>
    <mergeCell ref="Q34:R34"/>
    <mergeCell ref="W34:X34"/>
    <mergeCell ref="Q67:R67"/>
    <mergeCell ref="AE45:AF45"/>
    <mergeCell ref="Z37:AA37"/>
    <mergeCell ref="AC37:AD37"/>
    <mergeCell ref="AE37:AF37"/>
    <mergeCell ref="AG37:AH37"/>
    <mergeCell ref="Z46:AF47"/>
    <mergeCell ref="B67:C67"/>
    <mergeCell ref="D67:E67"/>
    <mergeCell ref="F67:G67"/>
    <mergeCell ref="I67:J67"/>
    <mergeCell ref="K67:L67"/>
    <mergeCell ref="B46:B47"/>
    <mergeCell ref="C46:C47"/>
    <mergeCell ref="D46:R46"/>
    <mergeCell ref="D47:R47"/>
    <mergeCell ref="M67:N67"/>
    <mergeCell ref="D68:E68"/>
    <mergeCell ref="I68:J68"/>
    <mergeCell ref="K68:L68"/>
    <mergeCell ref="M68:N68"/>
    <mergeCell ref="Q68:R68"/>
    <mergeCell ref="F66:G66"/>
    <mergeCell ref="I66:J66"/>
    <mergeCell ref="K66:L66"/>
    <mergeCell ref="M66:N66"/>
    <mergeCell ref="Q66:R66"/>
    <mergeCell ref="B73:C73"/>
    <mergeCell ref="D73:E73"/>
    <mergeCell ref="F73:G73"/>
    <mergeCell ref="I73:J73"/>
    <mergeCell ref="K73:L73"/>
    <mergeCell ref="M73:N73"/>
    <mergeCell ref="Q73:R73"/>
    <mergeCell ref="D72:E72"/>
    <mergeCell ref="F72:G72"/>
    <mergeCell ref="Q71:R71"/>
    <mergeCell ref="Z45:AA45"/>
    <mergeCell ref="AB45:AC45"/>
    <mergeCell ref="X46:X47"/>
    <mergeCell ref="Y46:Y47"/>
    <mergeCell ref="B71:C71"/>
    <mergeCell ref="D71:E71"/>
    <mergeCell ref="F71:G71"/>
    <mergeCell ref="I71:J71"/>
    <mergeCell ref="K71:L71"/>
    <mergeCell ref="M71:N71"/>
    <mergeCell ref="B69:C69"/>
    <mergeCell ref="I69:J69"/>
    <mergeCell ref="D70:E70"/>
    <mergeCell ref="D45:E45"/>
    <mergeCell ref="F45:G45"/>
    <mergeCell ref="I45:J45"/>
    <mergeCell ref="K45:L45"/>
    <mergeCell ref="M45:N45"/>
    <mergeCell ref="Q45:R45"/>
    <mergeCell ref="I70:J70"/>
    <mergeCell ref="K70:L70"/>
    <mergeCell ref="M70:N70"/>
    <mergeCell ref="Q70:R70"/>
    <mergeCell ref="F80:G80"/>
    <mergeCell ref="I80:J80"/>
    <mergeCell ref="K80:L80"/>
    <mergeCell ref="M80:N80"/>
    <mergeCell ref="Q80:R80"/>
    <mergeCell ref="I72:J72"/>
    <mergeCell ref="K72:L72"/>
    <mergeCell ref="M72:N72"/>
    <mergeCell ref="Q72:R72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&amp;LLicence Number 1648&amp;C3502 Hobby's Yards Rd, Blayney</oddHeader>
  </headerFooter>
  <colBreaks count="1" manualBreakCount="1">
    <brk id="18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75"/>
  <sheetViews>
    <sheetView zoomScaleNormal="100" workbookViewId="0">
      <selection activeCell="I89" sqref="I89"/>
    </sheetView>
  </sheetViews>
  <sheetFormatPr defaultRowHeight="12.75" x14ac:dyDescent="0.2"/>
  <cols>
    <col min="1" max="1" width="10.7109375" bestFit="1" customWidth="1"/>
    <col min="2" max="2" width="12.85546875" bestFit="1" customWidth="1"/>
    <col min="3" max="3" width="12.85546875" customWidth="1"/>
    <col min="4" max="4" width="13.28515625" bestFit="1" customWidth="1"/>
    <col min="5" max="5" width="13" customWidth="1"/>
  </cols>
  <sheetData>
    <row r="1" spans="1:9" ht="27.75" customHeight="1" x14ac:dyDescent="0.25">
      <c r="A1" s="59" t="s">
        <v>71</v>
      </c>
      <c r="B1" s="59" t="s">
        <v>72</v>
      </c>
      <c r="C1" s="59"/>
      <c r="D1" s="62" t="s">
        <v>73</v>
      </c>
      <c r="E1" s="62"/>
      <c r="F1" s="62"/>
      <c r="G1" s="62"/>
    </row>
    <row r="2" spans="1:9" ht="27.75" customHeight="1" x14ac:dyDescent="0.25">
      <c r="A2" s="59" t="s">
        <v>74</v>
      </c>
      <c r="B2" s="59">
        <v>165381</v>
      </c>
      <c r="C2">
        <f>B2*10</f>
        <v>1653810</v>
      </c>
      <c r="D2" s="62"/>
      <c r="E2" s="62"/>
      <c r="F2" s="62"/>
      <c r="G2" s="62"/>
    </row>
    <row r="3" spans="1:9" ht="15" x14ac:dyDescent="0.25">
      <c r="A3" s="60">
        <v>40269</v>
      </c>
      <c r="B3" s="66">
        <v>165381</v>
      </c>
      <c r="C3">
        <f>B3*10</f>
        <v>1653810</v>
      </c>
      <c r="D3">
        <f>C3-C1</f>
        <v>1653810</v>
      </c>
      <c r="F3">
        <v>165381</v>
      </c>
      <c r="G3">
        <v>1653810</v>
      </c>
      <c r="H3">
        <v>1</v>
      </c>
      <c r="I3">
        <v>10</v>
      </c>
    </row>
    <row r="4" spans="1:9" ht="15" x14ac:dyDescent="0.25">
      <c r="A4" s="60">
        <v>40270</v>
      </c>
      <c r="B4" s="66">
        <v>165381</v>
      </c>
      <c r="C4">
        <f>B4*10</f>
        <v>1653810</v>
      </c>
      <c r="D4">
        <f t="shared" ref="D4:D66" si="0">C4-C3</f>
        <v>0</v>
      </c>
      <c r="F4">
        <v>165781</v>
      </c>
      <c r="G4">
        <v>4000</v>
      </c>
      <c r="H4">
        <v>7</v>
      </c>
      <c r="I4">
        <v>10</v>
      </c>
    </row>
    <row r="5" spans="1:9" ht="15" x14ac:dyDescent="0.25">
      <c r="A5" s="60">
        <v>40271</v>
      </c>
      <c r="B5" s="66">
        <v>165381</v>
      </c>
      <c r="C5">
        <f>B5*10</f>
        <v>1653810</v>
      </c>
      <c r="D5">
        <f t="shared" si="0"/>
        <v>0</v>
      </c>
      <c r="F5">
        <v>165901</v>
      </c>
      <c r="G5">
        <v>1200</v>
      </c>
      <c r="H5">
        <v>8</v>
      </c>
      <c r="I5">
        <v>200</v>
      </c>
    </row>
    <row r="6" spans="1:9" ht="15" x14ac:dyDescent="0.25">
      <c r="A6" s="60">
        <v>40272</v>
      </c>
      <c r="B6" s="66">
        <v>165381</v>
      </c>
      <c r="C6">
        <f t="shared" ref="C6:C66" si="1">B6*10</f>
        <v>1653810</v>
      </c>
      <c r="D6">
        <f t="shared" si="0"/>
        <v>0</v>
      </c>
      <c r="F6">
        <v>166210</v>
      </c>
      <c r="G6">
        <v>3090</v>
      </c>
      <c r="H6">
        <v>15</v>
      </c>
      <c r="I6">
        <v>260</v>
      </c>
    </row>
    <row r="7" spans="1:9" ht="15" x14ac:dyDescent="0.25">
      <c r="A7" s="60">
        <v>40273</v>
      </c>
      <c r="B7" s="66">
        <v>165381</v>
      </c>
      <c r="C7">
        <f t="shared" si="1"/>
        <v>1653810</v>
      </c>
      <c r="D7">
        <f t="shared" si="0"/>
        <v>0</v>
      </c>
      <c r="F7">
        <v>166384</v>
      </c>
      <c r="G7">
        <v>1740</v>
      </c>
      <c r="H7">
        <v>16</v>
      </c>
      <c r="I7">
        <v>350</v>
      </c>
    </row>
    <row r="8" spans="1:9" ht="15" x14ac:dyDescent="0.25">
      <c r="A8" s="60">
        <v>40274</v>
      </c>
      <c r="B8" s="66">
        <v>165381</v>
      </c>
      <c r="C8">
        <f t="shared" si="1"/>
        <v>1653810</v>
      </c>
      <c r="D8">
        <f t="shared" si="0"/>
        <v>0</v>
      </c>
      <c r="F8">
        <v>166642</v>
      </c>
      <c r="G8">
        <v>2580</v>
      </c>
      <c r="H8">
        <v>21</v>
      </c>
      <c r="I8">
        <v>520</v>
      </c>
    </row>
    <row r="9" spans="1:9" x14ac:dyDescent="0.2">
      <c r="A9" s="60">
        <v>40275</v>
      </c>
      <c r="B9">
        <v>165781</v>
      </c>
      <c r="C9">
        <f t="shared" si="1"/>
        <v>1657810</v>
      </c>
      <c r="D9">
        <f t="shared" si="0"/>
        <v>4000</v>
      </c>
      <c r="F9">
        <v>166677</v>
      </c>
      <c r="G9">
        <v>350</v>
      </c>
      <c r="H9">
        <v>22</v>
      </c>
      <c r="I9">
        <v>570</v>
      </c>
    </row>
    <row r="10" spans="1:9" x14ac:dyDescent="0.2">
      <c r="A10" s="60">
        <v>40276</v>
      </c>
      <c r="B10">
        <v>165901</v>
      </c>
      <c r="C10">
        <f t="shared" si="1"/>
        <v>1659010</v>
      </c>
      <c r="D10">
        <f t="shared" si="0"/>
        <v>1200</v>
      </c>
      <c r="F10">
        <v>166745</v>
      </c>
      <c r="G10">
        <v>680</v>
      </c>
      <c r="H10">
        <v>23</v>
      </c>
      <c r="I10">
        <v>580</v>
      </c>
    </row>
    <row r="11" spans="1:9" x14ac:dyDescent="0.2">
      <c r="A11" s="60">
        <v>40277</v>
      </c>
      <c r="B11">
        <v>165901</v>
      </c>
      <c r="C11">
        <f t="shared" si="1"/>
        <v>1659010</v>
      </c>
      <c r="D11">
        <f t="shared" si="0"/>
        <v>0</v>
      </c>
      <c r="F11">
        <v>167137</v>
      </c>
      <c r="G11">
        <v>3920</v>
      </c>
      <c r="H11">
        <v>28</v>
      </c>
      <c r="I11">
        <v>590</v>
      </c>
    </row>
    <row r="12" spans="1:9" x14ac:dyDescent="0.2">
      <c r="A12" s="60">
        <v>40278</v>
      </c>
      <c r="B12">
        <v>165901</v>
      </c>
      <c r="C12">
        <f t="shared" si="1"/>
        <v>1659010</v>
      </c>
      <c r="D12">
        <f t="shared" si="0"/>
        <v>0</v>
      </c>
      <c r="F12">
        <v>167210</v>
      </c>
      <c r="G12">
        <v>730</v>
      </c>
      <c r="H12">
        <v>29</v>
      </c>
      <c r="I12">
        <v>590</v>
      </c>
    </row>
    <row r="13" spans="1:9" x14ac:dyDescent="0.2">
      <c r="A13" s="60">
        <v>40279</v>
      </c>
      <c r="B13">
        <v>165901</v>
      </c>
      <c r="C13">
        <f t="shared" si="1"/>
        <v>1659010</v>
      </c>
      <c r="D13">
        <f t="shared" si="0"/>
        <v>0</v>
      </c>
      <c r="F13">
        <v>167269</v>
      </c>
      <c r="G13">
        <v>590</v>
      </c>
      <c r="H13">
        <v>30</v>
      </c>
      <c r="I13">
        <v>620</v>
      </c>
    </row>
    <row r="14" spans="1:9" x14ac:dyDescent="0.2">
      <c r="A14" s="60">
        <v>40280</v>
      </c>
      <c r="B14">
        <v>165901</v>
      </c>
      <c r="C14">
        <f t="shared" si="1"/>
        <v>1659010</v>
      </c>
      <c r="D14">
        <f t="shared" si="0"/>
        <v>0</v>
      </c>
      <c r="F14">
        <v>167508</v>
      </c>
      <c r="G14">
        <v>2390</v>
      </c>
      <c r="H14">
        <v>34</v>
      </c>
      <c r="I14">
        <v>620</v>
      </c>
    </row>
    <row r="15" spans="1:9" x14ac:dyDescent="0.2">
      <c r="A15" s="60">
        <v>40281</v>
      </c>
      <c r="B15">
        <v>165901</v>
      </c>
      <c r="C15">
        <f t="shared" si="1"/>
        <v>1659010</v>
      </c>
      <c r="D15">
        <f t="shared" si="0"/>
        <v>0</v>
      </c>
      <c r="F15">
        <v>167890</v>
      </c>
      <c r="G15">
        <v>3820</v>
      </c>
      <c r="H15">
        <v>40</v>
      </c>
      <c r="I15">
        <v>670</v>
      </c>
    </row>
    <row r="16" spans="1:9" x14ac:dyDescent="0.2">
      <c r="A16" s="60">
        <v>40282</v>
      </c>
      <c r="B16">
        <v>165901</v>
      </c>
      <c r="C16">
        <f t="shared" si="1"/>
        <v>1659010</v>
      </c>
      <c r="D16">
        <f t="shared" si="0"/>
        <v>0</v>
      </c>
      <c r="F16">
        <v>168404</v>
      </c>
      <c r="G16">
        <v>5140</v>
      </c>
      <c r="H16">
        <v>49</v>
      </c>
      <c r="I16">
        <v>680</v>
      </c>
    </row>
    <row r="17" spans="1:9" x14ac:dyDescent="0.2">
      <c r="A17" s="60">
        <v>40283</v>
      </c>
      <c r="B17">
        <v>166210</v>
      </c>
      <c r="C17">
        <f t="shared" si="1"/>
        <v>1662100</v>
      </c>
      <c r="D17">
        <f t="shared" si="0"/>
        <v>3090</v>
      </c>
      <c r="F17">
        <v>168466</v>
      </c>
      <c r="G17">
        <v>620</v>
      </c>
      <c r="H17">
        <v>50</v>
      </c>
      <c r="I17">
        <v>730</v>
      </c>
    </row>
    <row r="18" spans="1:9" x14ac:dyDescent="0.2">
      <c r="A18" s="60">
        <v>40284</v>
      </c>
      <c r="B18">
        <v>166384</v>
      </c>
      <c r="C18">
        <f t="shared" si="1"/>
        <v>1663840</v>
      </c>
      <c r="D18">
        <f t="shared" si="0"/>
        <v>1740</v>
      </c>
      <c r="F18">
        <v>168800</v>
      </c>
      <c r="G18">
        <v>3340</v>
      </c>
      <c r="H18">
        <v>55</v>
      </c>
      <c r="I18">
        <v>760</v>
      </c>
    </row>
    <row r="19" spans="1:9" x14ac:dyDescent="0.2">
      <c r="A19" s="60">
        <v>40285</v>
      </c>
      <c r="B19">
        <v>166384</v>
      </c>
      <c r="C19">
        <f t="shared" si="1"/>
        <v>1663840</v>
      </c>
      <c r="D19">
        <f t="shared" si="0"/>
        <v>0</v>
      </c>
      <c r="F19">
        <v>168852</v>
      </c>
      <c r="G19">
        <v>520</v>
      </c>
      <c r="H19">
        <v>56</v>
      </c>
      <c r="I19">
        <v>760</v>
      </c>
    </row>
    <row r="20" spans="1:9" x14ac:dyDescent="0.2">
      <c r="A20" s="60">
        <v>40286</v>
      </c>
      <c r="B20">
        <v>166384</v>
      </c>
      <c r="C20">
        <f t="shared" si="1"/>
        <v>1663840</v>
      </c>
      <c r="D20">
        <f t="shared" si="0"/>
        <v>0</v>
      </c>
      <c r="F20">
        <v>168985</v>
      </c>
      <c r="G20">
        <v>1330</v>
      </c>
      <c r="H20">
        <v>58</v>
      </c>
      <c r="I20">
        <v>800</v>
      </c>
    </row>
    <row r="21" spans="1:9" x14ac:dyDescent="0.2">
      <c r="A21" s="60">
        <v>40287</v>
      </c>
      <c r="B21">
        <v>166384</v>
      </c>
      <c r="C21">
        <f t="shared" si="1"/>
        <v>1663840</v>
      </c>
      <c r="D21">
        <f t="shared" si="0"/>
        <v>0</v>
      </c>
      <c r="F21">
        <v>169414</v>
      </c>
      <c r="G21">
        <v>4290</v>
      </c>
      <c r="H21">
        <v>63</v>
      </c>
      <c r="I21">
        <v>830</v>
      </c>
    </row>
    <row r="22" spans="1:9" x14ac:dyDescent="0.2">
      <c r="A22" s="60">
        <v>40288</v>
      </c>
      <c r="B22">
        <v>166384</v>
      </c>
      <c r="C22">
        <f t="shared" si="1"/>
        <v>1663840</v>
      </c>
      <c r="D22">
        <f t="shared" si="0"/>
        <v>0</v>
      </c>
      <c r="F22">
        <v>169473</v>
      </c>
      <c r="G22">
        <v>590</v>
      </c>
      <c r="H22">
        <v>64</v>
      </c>
      <c r="I22">
        <v>900</v>
      </c>
    </row>
    <row r="23" spans="1:9" x14ac:dyDescent="0.2">
      <c r="A23" s="60">
        <v>40289</v>
      </c>
      <c r="B23">
        <v>166642</v>
      </c>
      <c r="C23">
        <f t="shared" si="1"/>
        <v>1666420</v>
      </c>
      <c r="D23">
        <f t="shared" si="0"/>
        <v>2580</v>
      </c>
      <c r="F23">
        <v>169531</v>
      </c>
      <c r="G23">
        <v>580</v>
      </c>
      <c r="H23">
        <v>65</v>
      </c>
      <c r="I23">
        <v>1020</v>
      </c>
    </row>
    <row r="24" spans="1:9" x14ac:dyDescent="0.2">
      <c r="A24" s="60">
        <v>40290</v>
      </c>
      <c r="B24">
        <v>166677</v>
      </c>
      <c r="C24">
        <f t="shared" si="1"/>
        <v>1666770</v>
      </c>
      <c r="D24">
        <f t="shared" si="0"/>
        <v>350</v>
      </c>
      <c r="F24">
        <v>169819</v>
      </c>
      <c r="G24">
        <v>2880</v>
      </c>
      <c r="H24">
        <v>70</v>
      </c>
      <c r="I24">
        <v>1080</v>
      </c>
    </row>
    <row r="25" spans="1:9" x14ac:dyDescent="0.2">
      <c r="A25" s="60">
        <v>40291</v>
      </c>
      <c r="B25">
        <v>166745</v>
      </c>
      <c r="C25">
        <f t="shared" si="1"/>
        <v>1667450</v>
      </c>
      <c r="D25">
        <f t="shared" si="0"/>
        <v>680</v>
      </c>
      <c r="F25">
        <v>169899</v>
      </c>
      <c r="G25">
        <v>800</v>
      </c>
      <c r="H25">
        <v>76</v>
      </c>
      <c r="I25">
        <v>1090</v>
      </c>
    </row>
    <row r="26" spans="1:9" x14ac:dyDescent="0.2">
      <c r="A26" s="60">
        <v>40292</v>
      </c>
      <c r="B26">
        <v>166745</v>
      </c>
      <c r="C26">
        <f t="shared" si="1"/>
        <v>1667450</v>
      </c>
      <c r="D26">
        <f t="shared" si="0"/>
        <v>0</v>
      </c>
      <c r="F26">
        <v>169956</v>
      </c>
      <c r="G26">
        <v>570</v>
      </c>
      <c r="H26">
        <v>77</v>
      </c>
      <c r="I26">
        <v>1100</v>
      </c>
    </row>
    <row r="27" spans="1:9" x14ac:dyDescent="0.2">
      <c r="A27" s="60">
        <v>40293</v>
      </c>
      <c r="B27">
        <v>166745</v>
      </c>
      <c r="C27">
        <f t="shared" si="1"/>
        <v>1667450</v>
      </c>
      <c r="D27">
        <f t="shared" si="0"/>
        <v>0</v>
      </c>
      <c r="F27">
        <v>170032</v>
      </c>
      <c r="G27">
        <v>760</v>
      </c>
      <c r="H27">
        <v>78</v>
      </c>
      <c r="I27">
        <v>1160</v>
      </c>
    </row>
    <row r="28" spans="1:9" x14ac:dyDescent="0.2">
      <c r="A28" s="60">
        <v>40294</v>
      </c>
      <c r="B28">
        <v>166745</v>
      </c>
      <c r="C28">
        <f t="shared" si="1"/>
        <v>1667450</v>
      </c>
      <c r="D28">
        <f t="shared" si="0"/>
        <v>0</v>
      </c>
      <c r="F28">
        <v>170099</v>
      </c>
      <c r="G28">
        <v>670</v>
      </c>
      <c r="H28">
        <v>79</v>
      </c>
      <c r="I28">
        <v>1200</v>
      </c>
    </row>
    <row r="29" spans="1:9" x14ac:dyDescent="0.2">
      <c r="A29" s="60">
        <v>40295</v>
      </c>
      <c r="B29">
        <v>166745</v>
      </c>
      <c r="C29">
        <f t="shared" si="1"/>
        <v>1667450</v>
      </c>
      <c r="D29">
        <f t="shared" si="0"/>
        <v>0</v>
      </c>
      <c r="F29">
        <v>170529</v>
      </c>
      <c r="G29">
        <v>4300</v>
      </c>
      <c r="H29">
        <v>83</v>
      </c>
      <c r="I29">
        <v>1200</v>
      </c>
    </row>
    <row r="30" spans="1:9" x14ac:dyDescent="0.2">
      <c r="A30" s="60">
        <v>40296</v>
      </c>
      <c r="B30">
        <v>167137</v>
      </c>
      <c r="C30">
        <f t="shared" si="1"/>
        <v>1671370</v>
      </c>
      <c r="D30">
        <f t="shared" si="0"/>
        <v>3920</v>
      </c>
      <c r="F30">
        <v>170701</v>
      </c>
      <c r="G30">
        <v>1720</v>
      </c>
      <c r="H30">
        <v>86</v>
      </c>
      <c r="I30">
        <v>1300</v>
      </c>
    </row>
    <row r="31" spans="1:9" x14ac:dyDescent="0.2">
      <c r="A31" s="60">
        <v>40297</v>
      </c>
      <c r="B31">
        <v>167210</v>
      </c>
      <c r="C31">
        <f t="shared" si="1"/>
        <v>1672100</v>
      </c>
      <c r="D31">
        <f t="shared" si="0"/>
        <v>730</v>
      </c>
      <c r="F31">
        <v>170940</v>
      </c>
      <c r="G31">
        <v>2390</v>
      </c>
      <c r="H31">
        <v>89</v>
      </c>
      <c r="I31">
        <v>1310</v>
      </c>
    </row>
    <row r="32" spans="1:9" x14ac:dyDescent="0.2">
      <c r="A32" s="60">
        <v>40298</v>
      </c>
      <c r="B32">
        <v>167269</v>
      </c>
      <c r="C32">
        <f t="shared" si="1"/>
        <v>1672690</v>
      </c>
      <c r="D32">
        <f t="shared" si="0"/>
        <v>590</v>
      </c>
      <c r="F32">
        <v>171124</v>
      </c>
      <c r="G32">
        <v>1840</v>
      </c>
      <c r="H32">
        <v>99</v>
      </c>
      <c r="I32">
        <v>1320</v>
      </c>
    </row>
    <row r="33" spans="1:9" x14ac:dyDescent="0.2">
      <c r="A33" s="60">
        <v>40299</v>
      </c>
      <c r="B33">
        <v>167269</v>
      </c>
      <c r="C33">
        <f t="shared" si="1"/>
        <v>1672690</v>
      </c>
      <c r="D33">
        <f t="shared" si="0"/>
        <v>0</v>
      </c>
      <c r="F33">
        <v>171308</v>
      </c>
      <c r="G33">
        <v>1840</v>
      </c>
      <c r="H33">
        <v>100</v>
      </c>
      <c r="I33">
        <v>1330</v>
      </c>
    </row>
    <row r="34" spans="1:9" x14ac:dyDescent="0.2">
      <c r="A34" s="60">
        <v>40300</v>
      </c>
      <c r="B34">
        <v>167269</v>
      </c>
      <c r="C34">
        <f t="shared" si="1"/>
        <v>1672690</v>
      </c>
      <c r="D34">
        <f t="shared" si="0"/>
        <v>0</v>
      </c>
      <c r="F34">
        <v>171468</v>
      </c>
      <c r="G34">
        <v>1600</v>
      </c>
      <c r="H34">
        <v>105</v>
      </c>
      <c r="I34">
        <v>1600</v>
      </c>
    </row>
    <row r="35" spans="1:9" x14ac:dyDescent="0.2">
      <c r="A35" s="60">
        <v>40301</v>
      </c>
      <c r="B35">
        <v>167269</v>
      </c>
      <c r="C35">
        <f t="shared" si="1"/>
        <v>1672690</v>
      </c>
      <c r="D35">
        <f t="shared" si="0"/>
        <v>0</v>
      </c>
      <c r="F35">
        <v>171530</v>
      </c>
      <c r="G35">
        <v>620</v>
      </c>
      <c r="H35">
        <v>106</v>
      </c>
      <c r="I35">
        <v>1610</v>
      </c>
    </row>
    <row r="36" spans="1:9" x14ac:dyDescent="0.2">
      <c r="A36" s="60">
        <v>40302</v>
      </c>
      <c r="B36">
        <v>167508</v>
      </c>
      <c r="C36">
        <f t="shared" si="1"/>
        <v>1675080</v>
      </c>
      <c r="D36">
        <f t="shared" si="0"/>
        <v>2390</v>
      </c>
      <c r="F36">
        <v>172129</v>
      </c>
      <c r="G36">
        <v>5990</v>
      </c>
      <c r="H36">
        <v>111</v>
      </c>
      <c r="I36">
        <v>1650</v>
      </c>
    </row>
    <row r="37" spans="1:9" x14ac:dyDescent="0.2">
      <c r="A37" s="60">
        <v>40303</v>
      </c>
      <c r="B37">
        <v>167508</v>
      </c>
      <c r="C37">
        <f t="shared" si="1"/>
        <v>1675080</v>
      </c>
      <c r="D37">
        <f t="shared" si="0"/>
        <v>0</v>
      </c>
      <c r="F37">
        <v>172219</v>
      </c>
      <c r="G37">
        <v>900</v>
      </c>
      <c r="H37">
        <v>112</v>
      </c>
      <c r="I37">
        <v>1690</v>
      </c>
    </row>
    <row r="38" spans="1:9" x14ac:dyDescent="0.2">
      <c r="A38" s="60">
        <v>40304</v>
      </c>
      <c r="B38">
        <v>167508</v>
      </c>
      <c r="C38">
        <f t="shared" si="1"/>
        <v>1675080</v>
      </c>
      <c r="D38">
        <f t="shared" si="0"/>
        <v>0</v>
      </c>
      <c r="F38">
        <v>172350</v>
      </c>
      <c r="G38">
        <v>1310</v>
      </c>
      <c r="H38">
        <v>114</v>
      </c>
      <c r="I38">
        <v>1720</v>
      </c>
    </row>
    <row r="39" spans="1:9" x14ac:dyDescent="0.2">
      <c r="A39" s="60">
        <v>40305</v>
      </c>
      <c r="B39">
        <v>167508</v>
      </c>
      <c r="C39">
        <f t="shared" si="1"/>
        <v>1675080</v>
      </c>
      <c r="D39">
        <f t="shared" si="0"/>
        <v>0</v>
      </c>
      <c r="F39">
        <v>172515</v>
      </c>
      <c r="G39">
        <v>1650</v>
      </c>
      <c r="H39">
        <v>117</v>
      </c>
      <c r="I39">
        <v>1740</v>
      </c>
    </row>
    <row r="40" spans="1:9" x14ac:dyDescent="0.2">
      <c r="A40" s="60">
        <v>40306</v>
      </c>
      <c r="B40">
        <v>167508</v>
      </c>
      <c r="C40">
        <f t="shared" si="1"/>
        <v>1675080</v>
      </c>
      <c r="D40">
        <f t="shared" si="0"/>
        <v>0</v>
      </c>
      <c r="F40">
        <v>172776</v>
      </c>
      <c r="G40">
        <v>2610</v>
      </c>
      <c r="H40">
        <v>119</v>
      </c>
      <c r="I40">
        <v>1840</v>
      </c>
    </row>
    <row r="41" spans="1:9" x14ac:dyDescent="0.2">
      <c r="A41" s="60">
        <v>40307</v>
      </c>
      <c r="B41">
        <v>167508</v>
      </c>
      <c r="C41">
        <f t="shared" si="1"/>
        <v>1675080</v>
      </c>
      <c r="D41">
        <f t="shared" si="0"/>
        <v>0</v>
      </c>
      <c r="F41" s="65">
        <v>173078</v>
      </c>
      <c r="G41" s="65">
        <v>3020</v>
      </c>
      <c r="H41">
        <v>128</v>
      </c>
      <c r="I41">
        <v>1840</v>
      </c>
    </row>
    <row r="42" spans="1:9" x14ac:dyDescent="0.2">
      <c r="A42" s="60">
        <v>40308</v>
      </c>
      <c r="B42">
        <v>167890</v>
      </c>
      <c r="C42">
        <f t="shared" si="1"/>
        <v>1678900</v>
      </c>
      <c r="D42">
        <f t="shared" si="0"/>
        <v>3820</v>
      </c>
      <c r="F42">
        <v>174155</v>
      </c>
      <c r="G42">
        <v>10770</v>
      </c>
      <c r="H42">
        <v>142</v>
      </c>
      <c r="I42">
        <v>1900</v>
      </c>
    </row>
    <row r="43" spans="1:9" x14ac:dyDescent="0.2">
      <c r="A43" s="60">
        <v>40309</v>
      </c>
      <c r="B43">
        <v>167890</v>
      </c>
      <c r="C43">
        <f t="shared" si="1"/>
        <v>1678900</v>
      </c>
      <c r="D43">
        <f t="shared" si="0"/>
        <v>0</v>
      </c>
      <c r="F43">
        <v>174774</v>
      </c>
      <c r="G43">
        <v>6190</v>
      </c>
      <c r="H43">
        <v>146</v>
      </c>
      <c r="I43">
        <v>2040</v>
      </c>
    </row>
    <row r="44" spans="1:9" x14ac:dyDescent="0.2">
      <c r="A44" s="60">
        <v>40310</v>
      </c>
      <c r="B44">
        <v>167890</v>
      </c>
      <c r="C44">
        <f t="shared" si="1"/>
        <v>1678900</v>
      </c>
      <c r="D44">
        <f t="shared" si="0"/>
        <v>0</v>
      </c>
      <c r="F44">
        <v>175250</v>
      </c>
      <c r="G44">
        <v>4760</v>
      </c>
      <c r="H44">
        <v>149</v>
      </c>
      <c r="I44">
        <v>2040</v>
      </c>
    </row>
    <row r="45" spans="1:9" x14ac:dyDescent="0.2">
      <c r="A45" s="60">
        <v>40311</v>
      </c>
      <c r="B45">
        <v>167890</v>
      </c>
      <c r="C45">
        <f t="shared" si="1"/>
        <v>1678900</v>
      </c>
      <c r="D45">
        <f t="shared" si="0"/>
        <v>0</v>
      </c>
      <c r="F45">
        <v>176057</v>
      </c>
      <c r="G45">
        <v>8070</v>
      </c>
      <c r="H45">
        <v>153</v>
      </c>
      <c r="I45">
        <v>2200</v>
      </c>
    </row>
    <row r="46" spans="1:9" x14ac:dyDescent="0.2">
      <c r="A46" s="60">
        <v>40312</v>
      </c>
      <c r="B46">
        <v>167890</v>
      </c>
      <c r="C46">
        <f t="shared" si="1"/>
        <v>1678900</v>
      </c>
      <c r="D46">
        <f t="shared" si="0"/>
        <v>0</v>
      </c>
      <c r="F46">
        <v>176340</v>
      </c>
      <c r="G46">
        <v>2830</v>
      </c>
      <c r="H46">
        <v>155</v>
      </c>
      <c r="I46">
        <v>2210</v>
      </c>
    </row>
    <row r="47" spans="1:9" x14ac:dyDescent="0.2">
      <c r="A47" s="60">
        <v>40313</v>
      </c>
      <c r="B47">
        <v>167890</v>
      </c>
      <c r="C47">
        <f t="shared" si="1"/>
        <v>1678900</v>
      </c>
      <c r="D47">
        <f t="shared" si="0"/>
        <v>0</v>
      </c>
      <c r="F47">
        <v>176416</v>
      </c>
      <c r="G47">
        <v>760</v>
      </c>
      <c r="H47">
        <v>156</v>
      </c>
      <c r="I47">
        <v>2210</v>
      </c>
    </row>
    <row r="48" spans="1:9" x14ac:dyDescent="0.2">
      <c r="A48" s="60">
        <v>40314</v>
      </c>
      <c r="B48">
        <v>167890</v>
      </c>
      <c r="C48">
        <f t="shared" si="1"/>
        <v>1678900</v>
      </c>
      <c r="D48">
        <f t="shared" si="0"/>
        <v>0</v>
      </c>
      <c r="F48">
        <v>177646</v>
      </c>
      <c r="G48">
        <v>12300</v>
      </c>
      <c r="H48">
        <v>163</v>
      </c>
      <c r="I48">
        <v>2210</v>
      </c>
    </row>
    <row r="49" spans="1:9" x14ac:dyDescent="0.2">
      <c r="A49" s="60">
        <v>40315</v>
      </c>
      <c r="B49">
        <v>167890</v>
      </c>
      <c r="C49">
        <f t="shared" si="1"/>
        <v>1678900</v>
      </c>
      <c r="D49">
        <f t="shared" si="0"/>
        <v>0</v>
      </c>
      <c r="F49">
        <v>178498</v>
      </c>
      <c r="G49">
        <v>8520</v>
      </c>
      <c r="H49">
        <v>168</v>
      </c>
      <c r="I49">
        <v>2210</v>
      </c>
    </row>
    <row r="50" spans="1:9" x14ac:dyDescent="0.2">
      <c r="A50" s="60">
        <v>40316</v>
      </c>
      <c r="B50">
        <v>167890</v>
      </c>
      <c r="C50">
        <f t="shared" si="1"/>
        <v>1678900</v>
      </c>
      <c r="D50">
        <f t="shared" si="0"/>
        <v>0</v>
      </c>
      <c r="F50">
        <v>178728</v>
      </c>
      <c r="G50">
        <v>2300</v>
      </c>
      <c r="H50">
        <v>169</v>
      </c>
      <c r="I50">
        <v>2220</v>
      </c>
    </row>
    <row r="51" spans="1:9" x14ac:dyDescent="0.2">
      <c r="A51" s="60">
        <v>40317</v>
      </c>
      <c r="B51">
        <v>168404</v>
      </c>
      <c r="C51">
        <f t="shared" si="1"/>
        <v>1684040</v>
      </c>
      <c r="D51">
        <f t="shared" si="0"/>
        <v>5140</v>
      </c>
      <c r="F51">
        <v>178858</v>
      </c>
      <c r="G51">
        <v>1300</v>
      </c>
      <c r="H51">
        <v>170</v>
      </c>
      <c r="I51">
        <v>2300</v>
      </c>
    </row>
    <row r="52" spans="1:9" x14ac:dyDescent="0.2">
      <c r="A52" s="60">
        <v>40318</v>
      </c>
      <c r="B52">
        <v>168466</v>
      </c>
      <c r="C52">
        <f t="shared" si="1"/>
        <v>1684660</v>
      </c>
      <c r="D52">
        <f t="shared" si="0"/>
        <v>620</v>
      </c>
      <c r="F52">
        <v>179134</v>
      </c>
      <c r="G52">
        <v>2760</v>
      </c>
      <c r="H52">
        <v>173</v>
      </c>
      <c r="I52">
        <v>2390</v>
      </c>
    </row>
    <row r="53" spans="1:9" x14ac:dyDescent="0.2">
      <c r="A53" s="60">
        <v>40319</v>
      </c>
      <c r="B53">
        <v>168466</v>
      </c>
      <c r="C53">
        <f t="shared" si="1"/>
        <v>1684660</v>
      </c>
      <c r="D53">
        <f t="shared" si="0"/>
        <v>0</v>
      </c>
      <c r="F53">
        <v>179354</v>
      </c>
      <c r="G53">
        <v>2200</v>
      </c>
      <c r="H53">
        <v>184</v>
      </c>
      <c r="I53">
        <v>2390</v>
      </c>
    </row>
    <row r="54" spans="1:9" x14ac:dyDescent="0.2">
      <c r="A54" s="60">
        <v>40320</v>
      </c>
      <c r="B54">
        <v>168466</v>
      </c>
      <c r="C54">
        <f t="shared" si="1"/>
        <v>1684660</v>
      </c>
      <c r="D54">
        <f t="shared" si="0"/>
        <v>0</v>
      </c>
      <c r="F54">
        <v>179463</v>
      </c>
      <c r="G54">
        <v>1090</v>
      </c>
      <c r="H54">
        <v>188</v>
      </c>
      <c r="I54">
        <v>2500</v>
      </c>
    </row>
    <row r="55" spans="1:9" x14ac:dyDescent="0.2">
      <c r="A55" s="60">
        <v>40321</v>
      </c>
      <c r="B55">
        <v>168466</v>
      </c>
      <c r="C55">
        <f t="shared" si="1"/>
        <v>1684660</v>
      </c>
      <c r="D55">
        <f t="shared" si="0"/>
        <v>0</v>
      </c>
      <c r="F55">
        <v>179713</v>
      </c>
      <c r="G55">
        <v>2500</v>
      </c>
      <c r="H55">
        <v>189</v>
      </c>
      <c r="I55">
        <v>2570</v>
      </c>
    </row>
    <row r="56" spans="1:9" x14ac:dyDescent="0.2">
      <c r="A56" s="60">
        <v>40322</v>
      </c>
      <c r="B56">
        <v>168466</v>
      </c>
      <c r="C56">
        <f t="shared" si="1"/>
        <v>1684660</v>
      </c>
      <c r="D56">
        <f t="shared" si="0"/>
        <v>0</v>
      </c>
      <c r="F56">
        <v>179821</v>
      </c>
      <c r="G56">
        <v>1080</v>
      </c>
      <c r="H56">
        <v>196</v>
      </c>
      <c r="I56">
        <v>2580</v>
      </c>
    </row>
    <row r="57" spans="1:9" x14ac:dyDescent="0.2">
      <c r="A57" s="60">
        <v>40323</v>
      </c>
      <c r="B57">
        <v>168800</v>
      </c>
      <c r="C57">
        <f t="shared" si="1"/>
        <v>1688000</v>
      </c>
      <c r="D57">
        <f t="shared" si="0"/>
        <v>3340</v>
      </c>
      <c r="F57">
        <v>179847</v>
      </c>
      <c r="G57">
        <v>260</v>
      </c>
      <c r="H57">
        <v>197</v>
      </c>
      <c r="I57">
        <v>2610</v>
      </c>
    </row>
    <row r="58" spans="1:9" x14ac:dyDescent="0.2">
      <c r="A58" s="60">
        <v>40324</v>
      </c>
      <c r="B58">
        <v>168852</v>
      </c>
      <c r="C58">
        <f t="shared" si="1"/>
        <v>1688520</v>
      </c>
      <c r="D58">
        <f t="shared" si="0"/>
        <v>520</v>
      </c>
      <c r="F58">
        <v>180139</v>
      </c>
      <c r="G58">
        <v>2920</v>
      </c>
      <c r="H58">
        <v>198</v>
      </c>
      <c r="I58">
        <v>2760</v>
      </c>
    </row>
    <row r="59" spans="1:9" x14ac:dyDescent="0.2">
      <c r="A59" s="60">
        <v>40325</v>
      </c>
      <c r="B59">
        <v>168852</v>
      </c>
      <c r="C59">
        <f t="shared" si="1"/>
        <v>1688520</v>
      </c>
      <c r="D59">
        <f t="shared" si="0"/>
        <v>0</v>
      </c>
      <c r="F59">
        <v>180360</v>
      </c>
      <c r="G59">
        <v>2210</v>
      </c>
      <c r="H59">
        <v>210</v>
      </c>
      <c r="I59">
        <v>2780</v>
      </c>
    </row>
    <row r="60" spans="1:9" x14ac:dyDescent="0.2">
      <c r="A60" s="60">
        <v>40326</v>
      </c>
      <c r="B60">
        <v>168985</v>
      </c>
      <c r="C60">
        <f t="shared" si="1"/>
        <v>1689850</v>
      </c>
      <c r="D60">
        <f t="shared" si="0"/>
        <v>1330</v>
      </c>
      <c r="F60">
        <v>180492</v>
      </c>
      <c r="G60">
        <v>1320</v>
      </c>
      <c r="H60">
        <v>211</v>
      </c>
      <c r="I60">
        <v>2830</v>
      </c>
    </row>
    <row r="61" spans="1:9" x14ac:dyDescent="0.2">
      <c r="A61" s="60">
        <v>40327</v>
      </c>
      <c r="B61">
        <v>168985</v>
      </c>
      <c r="C61">
        <f t="shared" si="1"/>
        <v>1689850</v>
      </c>
      <c r="D61">
        <f t="shared" si="0"/>
        <v>0</v>
      </c>
      <c r="F61">
        <v>180858</v>
      </c>
      <c r="G61">
        <v>3660</v>
      </c>
      <c r="H61">
        <v>219</v>
      </c>
      <c r="I61">
        <v>2880</v>
      </c>
    </row>
    <row r="62" spans="1:9" x14ac:dyDescent="0.2">
      <c r="A62" s="60">
        <v>40328</v>
      </c>
      <c r="B62">
        <v>168985</v>
      </c>
      <c r="C62">
        <f t="shared" si="1"/>
        <v>1689850</v>
      </c>
      <c r="D62">
        <f t="shared" si="0"/>
        <v>0</v>
      </c>
      <c r="F62">
        <v>181078</v>
      </c>
      <c r="G62">
        <v>2210</v>
      </c>
      <c r="H62">
        <v>224</v>
      </c>
      <c r="I62">
        <v>2910</v>
      </c>
    </row>
    <row r="63" spans="1:9" x14ac:dyDescent="0.2">
      <c r="A63" s="60">
        <v>40329</v>
      </c>
      <c r="B63">
        <v>168985</v>
      </c>
      <c r="C63">
        <f t="shared" si="1"/>
        <v>1689850</v>
      </c>
      <c r="D63">
        <f t="shared" si="0"/>
        <v>0</v>
      </c>
      <c r="F63">
        <v>181198</v>
      </c>
      <c r="G63">
        <v>1200</v>
      </c>
      <c r="H63">
        <v>225</v>
      </c>
      <c r="I63">
        <v>2920</v>
      </c>
    </row>
    <row r="64" spans="1:9" x14ac:dyDescent="0.2">
      <c r="A64" s="60">
        <v>40330</v>
      </c>
      <c r="B64">
        <v>168985</v>
      </c>
      <c r="C64">
        <f t="shared" si="1"/>
        <v>1689850</v>
      </c>
      <c r="D64">
        <f t="shared" si="0"/>
        <v>0</v>
      </c>
      <c r="F64">
        <v>181954</v>
      </c>
      <c r="G64">
        <v>7560</v>
      </c>
      <c r="H64">
        <v>258</v>
      </c>
      <c r="I64" s="65">
        <v>3020</v>
      </c>
    </row>
    <row r="65" spans="1:9" x14ac:dyDescent="0.2">
      <c r="A65" s="60">
        <v>40331</v>
      </c>
      <c r="B65">
        <v>169414</v>
      </c>
      <c r="C65">
        <f t="shared" si="1"/>
        <v>1694140</v>
      </c>
      <c r="D65">
        <f t="shared" si="0"/>
        <v>4290</v>
      </c>
      <c r="F65">
        <v>182175</v>
      </c>
      <c r="G65">
        <v>2210</v>
      </c>
      <c r="H65">
        <v>259</v>
      </c>
      <c r="I65">
        <v>3090</v>
      </c>
    </row>
    <row r="66" spans="1:9" x14ac:dyDescent="0.2">
      <c r="A66" s="60">
        <v>40332</v>
      </c>
      <c r="B66">
        <v>169473</v>
      </c>
      <c r="C66">
        <f t="shared" si="1"/>
        <v>1694730</v>
      </c>
      <c r="D66">
        <f t="shared" si="0"/>
        <v>590</v>
      </c>
      <c r="F66">
        <v>182745</v>
      </c>
      <c r="G66">
        <v>5700</v>
      </c>
      <c r="H66">
        <v>264</v>
      </c>
      <c r="I66">
        <v>3220</v>
      </c>
    </row>
    <row r="67" spans="1:9" x14ac:dyDescent="0.2">
      <c r="A67" s="60">
        <v>40333</v>
      </c>
      <c r="B67">
        <v>169531</v>
      </c>
      <c r="C67">
        <f t="shared" ref="C67:C130" si="2">B67*10</f>
        <v>1695310</v>
      </c>
      <c r="D67">
        <f t="shared" ref="D67:D130" si="3">C67-C66</f>
        <v>580</v>
      </c>
      <c r="F67">
        <v>182765</v>
      </c>
      <c r="G67">
        <v>200</v>
      </c>
      <c r="H67">
        <v>267</v>
      </c>
      <c r="I67">
        <v>3340</v>
      </c>
    </row>
    <row r="68" spans="1:9" x14ac:dyDescent="0.2">
      <c r="A68" s="60">
        <v>40334</v>
      </c>
      <c r="B68">
        <v>169531</v>
      </c>
      <c r="C68">
        <f t="shared" si="2"/>
        <v>1695310</v>
      </c>
      <c r="D68">
        <f t="shared" si="3"/>
        <v>0</v>
      </c>
      <c r="F68">
        <v>183170</v>
      </c>
      <c r="G68">
        <v>4050</v>
      </c>
      <c r="H68">
        <v>280</v>
      </c>
      <c r="I68">
        <v>3400</v>
      </c>
    </row>
    <row r="69" spans="1:9" x14ac:dyDescent="0.2">
      <c r="A69" s="60">
        <v>40335</v>
      </c>
      <c r="B69">
        <v>169531</v>
      </c>
      <c r="C69">
        <f t="shared" si="2"/>
        <v>1695310</v>
      </c>
      <c r="D69">
        <f t="shared" si="3"/>
        <v>0</v>
      </c>
      <c r="F69">
        <v>183640</v>
      </c>
      <c r="G69">
        <v>4700</v>
      </c>
      <c r="H69">
        <v>281</v>
      </c>
      <c r="I69">
        <v>3660</v>
      </c>
    </row>
    <row r="70" spans="1:9" x14ac:dyDescent="0.2">
      <c r="A70" s="60">
        <v>40336</v>
      </c>
      <c r="B70">
        <v>169531</v>
      </c>
      <c r="C70">
        <f t="shared" si="2"/>
        <v>1695310</v>
      </c>
      <c r="D70">
        <f t="shared" si="3"/>
        <v>0</v>
      </c>
      <c r="F70">
        <v>184184</v>
      </c>
      <c r="G70">
        <v>5440</v>
      </c>
      <c r="H70">
        <v>293</v>
      </c>
      <c r="I70">
        <v>3820</v>
      </c>
    </row>
    <row r="71" spans="1:9" x14ac:dyDescent="0.2">
      <c r="A71" s="60">
        <v>40337</v>
      </c>
      <c r="B71">
        <v>169531</v>
      </c>
      <c r="C71">
        <f t="shared" si="2"/>
        <v>1695310</v>
      </c>
      <c r="D71">
        <f t="shared" si="3"/>
        <v>0</v>
      </c>
      <c r="F71">
        <v>184462</v>
      </c>
      <c r="G71">
        <v>2780</v>
      </c>
      <c r="H71">
        <v>295</v>
      </c>
      <c r="I71">
        <v>3850</v>
      </c>
    </row>
    <row r="72" spans="1:9" x14ac:dyDescent="0.2">
      <c r="A72" s="60">
        <v>40338</v>
      </c>
      <c r="B72">
        <v>169819</v>
      </c>
      <c r="C72">
        <f t="shared" si="2"/>
        <v>1698190</v>
      </c>
      <c r="D72">
        <f t="shared" si="3"/>
        <v>2880</v>
      </c>
      <c r="F72">
        <v>184572</v>
      </c>
      <c r="G72">
        <v>1100</v>
      </c>
      <c r="H72">
        <v>300</v>
      </c>
      <c r="I72">
        <v>3920</v>
      </c>
    </row>
    <row r="73" spans="1:9" x14ac:dyDescent="0.2">
      <c r="A73" s="60">
        <v>40339</v>
      </c>
      <c r="B73">
        <v>169819</v>
      </c>
      <c r="C73">
        <f t="shared" si="2"/>
        <v>1698190</v>
      </c>
      <c r="D73">
        <f t="shared" si="3"/>
        <v>0</v>
      </c>
      <c r="F73">
        <v>184863</v>
      </c>
      <c r="G73">
        <v>2910</v>
      </c>
      <c r="H73">
        <v>303</v>
      </c>
      <c r="I73">
        <v>4000</v>
      </c>
    </row>
    <row r="74" spans="1:9" x14ac:dyDescent="0.2">
      <c r="A74" s="60">
        <v>40340</v>
      </c>
      <c r="B74">
        <v>169819</v>
      </c>
      <c r="C74">
        <f t="shared" si="2"/>
        <v>1698190</v>
      </c>
      <c r="D74">
        <f t="shared" si="3"/>
        <v>0</v>
      </c>
      <c r="F74">
        <v>185053</v>
      </c>
      <c r="G74">
        <v>1900</v>
      </c>
      <c r="H74">
        <v>309</v>
      </c>
      <c r="I74">
        <v>4050</v>
      </c>
    </row>
    <row r="75" spans="1:9" x14ac:dyDescent="0.2">
      <c r="A75" s="60">
        <v>40341</v>
      </c>
      <c r="B75">
        <v>169819</v>
      </c>
      <c r="C75">
        <f t="shared" si="2"/>
        <v>1698190</v>
      </c>
      <c r="D75">
        <f t="shared" si="3"/>
        <v>0</v>
      </c>
      <c r="F75">
        <v>185274</v>
      </c>
      <c r="G75">
        <v>2210</v>
      </c>
      <c r="H75">
        <v>313</v>
      </c>
      <c r="I75">
        <v>4290</v>
      </c>
    </row>
    <row r="76" spans="1:9" x14ac:dyDescent="0.2">
      <c r="A76" s="60">
        <v>40342</v>
      </c>
      <c r="B76">
        <v>169819</v>
      </c>
      <c r="C76">
        <f t="shared" si="2"/>
        <v>1698190</v>
      </c>
      <c r="D76">
        <f t="shared" si="3"/>
        <v>0</v>
      </c>
      <c r="F76">
        <v>185275</v>
      </c>
      <c r="G76">
        <v>10</v>
      </c>
      <c r="H76">
        <v>316</v>
      </c>
      <c r="I76">
        <v>4300</v>
      </c>
    </row>
    <row r="77" spans="1:9" x14ac:dyDescent="0.2">
      <c r="A77" s="60">
        <v>40343</v>
      </c>
      <c r="B77">
        <v>169819</v>
      </c>
      <c r="C77">
        <f t="shared" si="2"/>
        <v>1698190</v>
      </c>
      <c r="D77">
        <f t="shared" si="3"/>
        <v>0</v>
      </c>
      <c r="F77">
        <v>185706</v>
      </c>
      <c r="G77">
        <v>4310</v>
      </c>
      <c r="H77">
        <v>321</v>
      </c>
      <c r="I77">
        <v>4310</v>
      </c>
    </row>
    <row r="78" spans="1:9" x14ac:dyDescent="0.2">
      <c r="A78" s="60">
        <v>40344</v>
      </c>
      <c r="B78">
        <v>169899</v>
      </c>
      <c r="C78">
        <f t="shared" si="2"/>
        <v>1698990</v>
      </c>
      <c r="D78">
        <f t="shared" si="3"/>
        <v>800</v>
      </c>
      <c r="F78">
        <v>186028</v>
      </c>
      <c r="G78">
        <v>3220</v>
      </c>
      <c r="H78">
        <v>327</v>
      </c>
      <c r="I78">
        <v>4700</v>
      </c>
    </row>
    <row r="79" spans="1:9" x14ac:dyDescent="0.2">
      <c r="A79" s="60">
        <v>40345</v>
      </c>
      <c r="B79">
        <v>169956</v>
      </c>
      <c r="C79">
        <f t="shared" si="2"/>
        <v>1699560</v>
      </c>
      <c r="D79">
        <f t="shared" si="3"/>
        <v>570</v>
      </c>
      <c r="F79">
        <v>186189</v>
      </c>
      <c r="G79">
        <v>1610</v>
      </c>
      <c r="H79">
        <v>328</v>
      </c>
      <c r="I79">
        <v>4760</v>
      </c>
    </row>
    <row r="80" spans="1:9" x14ac:dyDescent="0.2">
      <c r="A80" s="60">
        <v>40346</v>
      </c>
      <c r="B80">
        <v>170032</v>
      </c>
      <c r="C80">
        <f t="shared" si="2"/>
        <v>1700320</v>
      </c>
      <c r="D80">
        <f t="shared" si="3"/>
        <v>760</v>
      </c>
      <c r="F80">
        <v>186574</v>
      </c>
      <c r="G80">
        <v>3850</v>
      </c>
      <c r="H80">
        <v>335</v>
      </c>
      <c r="I80">
        <v>5140</v>
      </c>
    </row>
    <row r="81" spans="1:9" x14ac:dyDescent="0.2">
      <c r="A81" s="60">
        <v>40347</v>
      </c>
      <c r="B81">
        <v>170099</v>
      </c>
      <c r="C81">
        <f t="shared" si="2"/>
        <v>1700990</v>
      </c>
      <c r="D81">
        <f t="shared" si="3"/>
        <v>670</v>
      </c>
      <c r="F81">
        <v>186831</v>
      </c>
      <c r="G81">
        <v>2570</v>
      </c>
      <c r="H81">
        <v>341</v>
      </c>
      <c r="I81">
        <v>5440</v>
      </c>
    </row>
    <row r="82" spans="1:9" x14ac:dyDescent="0.2">
      <c r="A82" s="60">
        <v>40348</v>
      </c>
      <c r="B82">
        <v>170099</v>
      </c>
      <c r="C82">
        <f t="shared" si="2"/>
        <v>1700990</v>
      </c>
      <c r="D82">
        <f t="shared" si="3"/>
        <v>0</v>
      </c>
      <c r="F82">
        <v>187000</v>
      </c>
      <c r="G82">
        <v>1690</v>
      </c>
      <c r="H82">
        <v>342</v>
      </c>
      <c r="I82">
        <v>5700</v>
      </c>
    </row>
    <row r="83" spans="1:9" x14ac:dyDescent="0.2">
      <c r="A83" s="60">
        <v>40349</v>
      </c>
      <c r="B83">
        <v>170099</v>
      </c>
      <c r="C83">
        <f t="shared" si="2"/>
        <v>1700990</v>
      </c>
      <c r="D83">
        <f t="shared" si="3"/>
        <v>0</v>
      </c>
      <c r="F83">
        <v>187222</v>
      </c>
      <c r="G83">
        <v>2220</v>
      </c>
      <c r="H83">
        <v>351</v>
      </c>
      <c r="I83">
        <v>5990</v>
      </c>
    </row>
    <row r="84" spans="1:9" x14ac:dyDescent="0.2">
      <c r="A84" s="60">
        <v>40350</v>
      </c>
      <c r="B84">
        <v>170099</v>
      </c>
      <c r="C84">
        <f t="shared" si="2"/>
        <v>1700990</v>
      </c>
      <c r="D84">
        <f t="shared" si="3"/>
        <v>0</v>
      </c>
      <c r="F84">
        <v>187324</v>
      </c>
      <c r="G84">
        <v>1020</v>
      </c>
      <c r="H84">
        <v>352</v>
      </c>
      <c r="I84">
        <v>6190</v>
      </c>
    </row>
    <row r="85" spans="1:9" x14ac:dyDescent="0.2">
      <c r="A85" s="60">
        <v>40351</v>
      </c>
      <c r="B85">
        <v>170529</v>
      </c>
      <c r="C85">
        <f t="shared" si="2"/>
        <v>1705290</v>
      </c>
      <c r="D85">
        <f t="shared" si="3"/>
        <v>4300</v>
      </c>
      <c r="F85">
        <v>187325</v>
      </c>
      <c r="G85">
        <v>10</v>
      </c>
      <c r="H85">
        <v>355</v>
      </c>
      <c r="I85">
        <v>7560</v>
      </c>
    </row>
    <row r="86" spans="1:9" x14ac:dyDescent="0.2">
      <c r="A86" s="60">
        <v>40352</v>
      </c>
      <c r="B86">
        <v>170529</v>
      </c>
      <c r="C86">
        <f t="shared" si="2"/>
        <v>1705290</v>
      </c>
      <c r="D86">
        <f t="shared" si="3"/>
        <v>0</v>
      </c>
      <c r="F86">
        <v>187529</v>
      </c>
      <c r="G86">
        <v>2040</v>
      </c>
      <c r="H86">
        <v>356</v>
      </c>
      <c r="I86">
        <v>8070</v>
      </c>
    </row>
    <row r="87" spans="1:9" x14ac:dyDescent="0.2">
      <c r="A87" s="60">
        <v>40353</v>
      </c>
      <c r="B87">
        <v>170529</v>
      </c>
      <c r="C87">
        <f t="shared" si="2"/>
        <v>1705290</v>
      </c>
      <c r="D87">
        <f t="shared" si="3"/>
        <v>0</v>
      </c>
      <c r="F87">
        <v>187612</v>
      </c>
      <c r="G87">
        <v>830</v>
      </c>
      <c r="H87">
        <v>358</v>
      </c>
      <c r="I87">
        <v>8520</v>
      </c>
    </row>
    <row r="88" spans="1:9" x14ac:dyDescent="0.2">
      <c r="A88" s="60">
        <v>40354</v>
      </c>
      <c r="B88">
        <v>170701</v>
      </c>
      <c r="C88">
        <f t="shared" si="2"/>
        <v>1707010</v>
      </c>
      <c r="D88">
        <f t="shared" si="3"/>
        <v>1720</v>
      </c>
      <c r="F88">
        <v>187728</v>
      </c>
      <c r="G88">
        <v>1160</v>
      </c>
      <c r="H88">
        <v>359</v>
      </c>
      <c r="I88">
        <v>10770</v>
      </c>
    </row>
    <row r="89" spans="1:9" x14ac:dyDescent="0.2">
      <c r="A89" s="60">
        <v>40355</v>
      </c>
      <c r="B89">
        <v>170701</v>
      </c>
      <c r="C89">
        <f t="shared" si="2"/>
        <v>1707010</v>
      </c>
      <c r="D89">
        <f t="shared" si="3"/>
        <v>0</v>
      </c>
      <c r="F89">
        <v>188068</v>
      </c>
      <c r="G89">
        <v>3400</v>
      </c>
      <c r="H89">
        <v>364</v>
      </c>
      <c r="I89">
        <v>12300</v>
      </c>
    </row>
    <row r="90" spans="1:9" x14ac:dyDescent="0.2">
      <c r="A90" s="60">
        <v>40356</v>
      </c>
      <c r="B90">
        <v>170701</v>
      </c>
      <c r="C90">
        <f t="shared" si="2"/>
        <v>1707010</v>
      </c>
      <c r="D90">
        <f t="shared" si="3"/>
        <v>0</v>
      </c>
      <c r="F90">
        <v>188272</v>
      </c>
      <c r="G90">
        <v>2040</v>
      </c>
      <c r="H90">
        <v>365</v>
      </c>
    </row>
    <row r="91" spans="1:9" x14ac:dyDescent="0.2">
      <c r="A91" s="60">
        <v>40357</v>
      </c>
      <c r="B91">
        <v>170940</v>
      </c>
      <c r="C91">
        <f t="shared" si="2"/>
        <v>1709400</v>
      </c>
      <c r="D91">
        <f t="shared" si="3"/>
        <v>2390</v>
      </c>
    </row>
    <row r="92" spans="1:9" x14ac:dyDescent="0.2">
      <c r="A92" s="60">
        <v>40358</v>
      </c>
      <c r="B92">
        <v>170940</v>
      </c>
      <c r="C92">
        <f t="shared" si="2"/>
        <v>1709400</v>
      </c>
      <c r="D92">
        <f t="shared" si="3"/>
        <v>0</v>
      </c>
    </row>
    <row r="93" spans="1:9" ht="13.5" thickBot="1" x14ac:dyDescent="0.25">
      <c r="A93" s="60">
        <v>40359</v>
      </c>
      <c r="B93">
        <v>170940</v>
      </c>
      <c r="C93">
        <f t="shared" si="2"/>
        <v>1709400</v>
      </c>
      <c r="D93">
        <f t="shared" si="3"/>
        <v>0</v>
      </c>
    </row>
    <row r="94" spans="1:9" x14ac:dyDescent="0.2">
      <c r="A94" s="60">
        <v>40360</v>
      </c>
      <c r="B94">
        <v>170940</v>
      </c>
      <c r="C94">
        <f t="shared" si="2"/>
        <v>1709400</v>
      </c>
      <c r="D94">
        <f t="shared" si="3"/>
        <v>0</v>
      </c>
      <c r="F94" s="292" t="s">
        <v>75</v>
      </c>
      <c r="G94" s="67"/>
      <c r="H94" s="67"/>
      <c r="I94" s="68"/>
    </row>
    <row r="95" spans="1:9" x14ac:dyDescent="0.2">
      <c r="A95" s="60">
        <v>40361</v>
      </c>
      <c r="B95">
        <v>170940</v>
      </c>
      <c r="C95">
        <f t="shared" si="2"/>
        <v>1709400</v>
      </c>
      <c r="D95">
        <f t="shared" si="3"/>
        <v>0</v>
      </c>
      <c r="F95" s="293" t="s">
        <v>76</v>
      </c>
      <c r="I95" s="69"/>
    </row>
    <row r="96" spans="1:9" x14ac:dyDescent="0.2">
      <c r="A96" s="60">
        <v>40362</v>
      </c>
      <c r="B96">
        <v>170940</v>
      </c>
      <c r="C96">
        <f t="shared" si="2"/>
        <v>1709400</v>
      </c>
      <c r="D96">
        <f t="shared" si="3"/>
        <v>0</v>
      </c>
      <c r="F96" s="293" t="s">
        <v>77</v>
      </c>
      <c r="I96" s="69"/>
    </row>
    <row r="97" spans="1:9" x14ac:dyDescent="0.2">
      <c r="A97" s="60">
        <v>40363</v>
      </c>
      <c r="B97">
        <v>170940</v>
      </c>
      <c r="C97">
        <f t="shared" si="2"/>
        <v>1709400</v>
      </c>
      <c r="D97">
        <f t="shared" si="3"/>
        <v>0</v>
      </c>
      <c r="F97" s="293" t="s">
        <v>78</v>
      </c>
      <c r="I97" s="69"/>
    </row>
    <row r="98" spans="1:9" ht="13.5" thickBot="1" x14ac:dyDescent="0.25">
      <c r="A98" s="60">
        <v>40364</v>
      </c>
      <c r="B98">
        <v>170940</v>
      </c>
      <c r="C98">
        <f t="shared" si="2"/>
        <v>1709400</v>
      </c>
      <c r="D98">
        <f t="shared" si="3"/>
        <v>0</v>
      </c>
      <c r="F98" s="294" t="s">
        <v>79</v>
      </c>
      <c r="G98" s="70"/>
      <c r="H98" s="70"/>
      <c r="I98" s="71"/>
    </row>
    <row r="99" spans="1:9" x14ac:dyDescent="0.2">
      <c r="A99" s="60">
        <v>40365</v>
      </c>
      <c r="B99">
        <v>170940</v>
      </c>
      <c r="C99">
        <f t="shared" si="2"/>
        <v>1709400</v>
      </c>
      <c r="D99">
        <f t="shared" si="3"/>
        <v>0</v>
      </c>
    </row>
    <row r="100" spans="1:9" x14ac:dyDescent="0.2">
      <c r="A100" s="60">
        <v>40366</v>
      </c>
      <c r="B100">
        <v>170940</v>
      </c>
      <c r="C100">
        <f t="shared" si="2"/>
        <v>1709400</v>
      </c>
      <c r="D100">
        <f t="shared" si="3"/>
        <v>0</v>
      </c>
    </row>
    <row r="101" spans="1:9" x14ac:dyDescent="0.2">
      <c r="A101" s="60">
        <v>40367</v>
      </c>
      <c r="B101">
        <v>171124</v>
      </c>
      <c r="C101">
        <f t="shared" si="2"/>
        <v>1711240</v>
      </c>
      <c r="D101">
        <f t="shared" si="3"/>
        <v>1840</v>
      </c>
    </row>
    <row r="102" spans="1:9" x14ac:dyDescent="0.2">
      <c r="A102" s="60">
        <v>40368</v>
      </c>
      <c r="B102">
        <v>171308</v>
      </c>
      <c r="C102">
        <f t="shared" si="2"/>
        <v>1713080</v>
      </c>
      <c r="D102">
        <f t="shared" si="3"/>
        <v>1840</v>
      </c>
    </row>
    <row r="103" spans="1:9" x14ac:dyDescent="0.2">
      <c r="A103" s="60">
        <v>40369</v>
      </c>
      <c r="B103">
        <v>171308</v>
      </c>
      <c r="C103">
        <f t="shared" si="2"/>
        <v>1713080</v>
      </c>
      <c r="D103">
        <f t="shared" si="3"/>
        <v>0</v>
      </c>
    </row>
    <row r="104" spans="1:9" x14ac:dyDescent="0.2">
      <c r="A104" s="60">
        <v>40370</v>
      </c>
      <c r="B104">
        <v>171308</v>
      </c>
      <c r="C104">
        <f t="shared" si="2"/>
        <v>1713080</v>
      </c>
      <c r="D104">
        <f t="shared" si="3"/>
        <v>0</v>
      </c>
    </row>
    <row r="105" spans="1:9" x14ac:dyDescent="0.2">
      <c r="A105" s="60">
        <v>40371</v>
      </c>
      <c r="B105">
        <v>171308</v>
      </c>
      <c r="C105">
        <f t="shared" si="2"/>
        <v>1713080</v>
      </c>
      <c r="D105">
        <f t="shared" si="3"/>
        <v>0</v>
      </c>
    </row>
    <row r="106" spans="1:9" x14ac:dyDescent="0.2">
      <c r="A106" s="60">
        <v>40372</v>
      </c>
      <c r="B106">
        <v>171308</v>
      </c>
      <c r="C106">
        <f t="shared" si="2"/>
        <v>1713080</v>
      </c>
      <c r="D106">
        <f t="shared" si="3"/>
        <v>0</v>
      </c>
    </row>
    <row r="107" spans="1:9" x14ac:dyDescent="0.2">
      <c r="A107" s="60">
        <v>40373</v>
      </c>
      <c r="B107">
        <v>171468</v>
      </c>
      <c r="C107">
        <f t="shared" si="2"/>
        <v>1714680</v>
      </c>
      <c r="D107">
        <f t="shared" si="3"/>
        <v>1600</v>
      </c>
    </row>
    <row r="108" spans="1:9" x14ac:dyDescent="0.2">
      <c r="A108" s="60">
        <v>40374</v>
      </c>
      <c r="B108">
        <v>171530</v>
      </c>
      <c r="C108">
        <f t="shared" si="2"/>
        <v>1715300</v>
      </c>
      <c r="D108">
        <f t="shared" si="3"/>
        <v>620</v>
      </c>
    </row>
    <row r="109" spans="1:9" x14ac:dyDescent="0.2">
      <c r="A109" s="60">
        <v>40375</v>
      </c>
      <c r="B109">
        <v>171530</v>
      </c>
      <c r="C109">
        <f t="shared" si="2"/>
        <v>1715300</v>
      </c>
      <c r="D109">
        <f t="shared" si="3"/>
        <v>0</v>
      </c>
    </row>
    <row r="110" spans="1:9" x14ac:dyDescent="0.2">
      <c r="A110" s="60">
        <v>40376</v>
      </c>
      <c r="B110">
        <v>171530</v>
      </c>
      <c r="C110">
        <f t="shared" si="2"/>
        <v>1715300</v>
      </c>
      <c r="D110">
        <f t="shared" si="3"/>
        <v>0</v>
      </c>
    </row>
    <row r="111" spans="1:9" x14ac:dyDescent="0.2">
      <c r="A111" s="60">
        <v>40377</v>
      </c>
      <c r="B111">
        <v>171530</v>
      </c>
      <c r="C111">
        <f t="shared" si="2"/>
        <v>1715300</v>
      </c>
      <c r="D111">
        <f t="shared" si="3"/>
        <v>0</v>
      </c>
    </row>
    <row r="112" spans="1:9" x14ac:dyDescent="0.2">
      <c r="A112" s="60">
        <v>40378</v>
      </c>
      <c r="B112">
        <v>171530</v>
      </c>
      <c r="C112">
        <f t="shared" si="2"/>
        <v>1715300</v>
      </c>
      <c r="D112">
        <f t="shared" si="3"/>
        <v>0</v>
      </c>
    </row>
    <row r="113" spans="1:4" x14ac:dyDescent="0.2">
      <c r="A113" s="60">
        <v>40379</v>
      </c>
      <c r="B113">
        <v>172129</v>
      </c>
      <c r="C113">
        <f t="shared" si="2"/>
        <v>1721290</v>
      </c>
      <c r="D113">
        <f t="shared" si="3"/>
        <v>5990</v>
      </c>
    </row>
    <row r="114" spans="1:4" x14ac:dyDescent="0.2">
      <c r="A114" s="60">
        <v>40380</v>
      </c>
      <c r="B114">
        <v>172219</v>
      </c>
      <c r="C114">
        <f t="shared" si="2"/>
        <v>1722190</v>
      </c>
      <c r="D114">
        <f t="shared" si="3"/>
        <v>900</v>
      </c>
    </row>
    <row r="115" spans="1:4" x14ac:dyDescent="0.2">
      <c r="A115" s="60">
        <v>40381</v>
      </c>
      <c r="B115">
        <v>172219</v>
      </c>
      <c r="C115">
        <f t="shared" si="2"/>
        <v>1722190</v>
      </c>
      <c r="D115">
        <f t="shared" si="3"/>
        <v>0</v>
      </c>
    </row>
    <row r="116" spans="1:4" x14ac:dyDescent="0.2">
      <c r="A116" s="60">
        <v>40382</v>
      </c>
      <c r="B116">
        <v>172350</v>
      </c>
      <c r="C116">
        <f t="shared" si="2"/>
        <v>1723500</v>
      </c>
      <c r="D116">
        <f t="shared" si="3"/>
        <v>1310</v>
      </c>
    </row>
    <row r="117" spans="1:4" x14ac:dyDescent="0.2">
      <c r="A117" s="60">
        <v>40383</v>
      </c>
      <c r="B117">
        <v>172350</v>
      </c>
      <c r="C117">
        <f t="shared" si="2"/>
        <v>1723500</v>
      </c>
      <c r="D117">
        <f t="shared" si="3"/>
        <v>0</v>
      </c>
    </row>
    <row r="118" spans="1:4" x14ac:dyDescent="0.2">
      <c r="A118" s="60">
        <v>40384</v>
      </c>
      <c r="B118">
        <v>172350</v>
      </c>
      <c r="C118">
        <f t="shared" si="2"/>
        <v>1723500</v>
      </c>
      <c r="D118">
        <f t="shared" si="3"/>
        <v>0</v>
      </c>
    </row>
    <row r="119" spans="1:4" x14ac:dyDescent="0.2">
      <c r="A119" s="60">
        <v>40385</v>
      </c>
      <c r="B119">
        <v>172515</v>
      </c>
      <c r="C119">
        <f t="shared" si="2"/>
        <v>1725150</v>
      </c>
      <c r="D119">
        <f t="shared" si="3"/>
        <v>1650</v>
      </c>
    </row>
    <row r="120" spans="1:4" x14ac:dyDescent="0.2">
      <c r="A120" s="60">
        <v>40386</v>
      </c>
      <c r="B120">
        <v>172515</v>
      </c>
      <c r="C120">
        <f t="shared" si="2"/>
        <v>1725150</v>
      </c>
      <c r="D120">
        <f t="shared" si="3"/>
        <v>0</v>
      </c>
    </row>
    <row r="121" spans="1:4" x14ac:dyDescent="0.2">
      <c r="A121" s="60">
        <v>40387</v>
      </c>
      <c r="B121">
        <v>172776</v>
      </c>
      <c r="C121">
        <f t="shared" si="2"/>
        <v>1727760</v>
      </c>
      <c r="D121">
        <f t="shared" si="3"/>
        <v>2610</v>
      </c>
    </row>
    <row r="122" spans="1:4" x14ac:dyDescent="0.2">
      <c r="A122" s="60">
        <v>40388</v>
      </c>
      <c r="B122">
        <v>172776</v>
      </c>
      <c r="C122">
        <f t="shared" si="2"/>
        <v>1727760</v>
      </c>
      <c r="D122">
        <f t="shared" si="3"/>
        <v>0</v>
      </c>
    </row>
    <row r="123" spans="1:4" x14ac:dyDescent="0.2">
      <c r="A123" s="60">
        <v>40389</v>
      </c>
      <c r="B123">
        <v>172776</v>
      </c>
      <c r="C123">
        <f t="shared" si="2"/>
        <v>1727760</v>
      </c>
      <c r="D123">
        <f t="shared" si="3"/>
        <v>0</v>
      </c>
    </row>
    <row r="124" spans="1:4" x14ac:dyDescent="0.2">
      <c r="A124" s="60">
        <v>40390</v>
      </c>
      <c r="B124">
        <v>172776</v>
      </c>
      <c r="C124">
        <f t="shared" si="2"/>
        <v>1727760</v>
      </c>
      <c r="D124">
        <f t="shared" si="3"/>
        <v>0</v>
      </c>
    </row>
    <row r="125" spans="1:4" x14ac:dyDescent="0.2">
      <c r="A125" s="60">
        <v>40391</v>
      </c>
      <c r="B125">
        <v>172776</v>
      </c>
      <c r="C125">
        <f t="shared" si="2"/>
        <v>1727760</v>
      </c>
      <c r="D125">
        <f t="shared" si="3"/>
        <v>0</v>
      </c>
    </row>
    <row r="126" spans="1:4" x14ac:dyDescent="0.2">
      <c r="A126" s="60">
        <v>40392</v>
      </c>
      <c r="B126">
        <v>172776</v>
      </c>
      <c r="C126">
        <f t="shared" si="2"/>
        <v>1727760</v>
      </c>
      <c r="D126">
        <f t="shared" si="3"/>
        <v>0</v>
      </c>
    </row>
    <row r="127" spans="1:4" x14ac:dyDescent="0.2">
      <c r="A127" s="60">
        <v>40393</v>
      </c>
      <c r="B127">
        <v>172776</v>
      </c>
      <c r="C127">
        <f t="shared" si="2"/>
        <v>1727760</v>
      </c>
      <c r="D127">
        <f t="shared" si="3"/>
        <v>0</v>
      </c>
    </row>
    <row r="128" spans="1:4" x14ac:dyDescent="0.2">
      <c r="A128" s="60">
        <v>40394</v>
      </c>
      <c r="B128">
        <v>172776</v>
      </c>
      <c r="C128">
        <f t="shared" si="2"/>
        <v>1727760</v>
      </c>
      <c r="D128">
        <f t="shared" si="3"/>
        <v>0</v>
      </c>
    </row>
    <row r="129" spans="1:8" x14ac:dyDescent="0.2">
      <c r="A129" s="60">
        <v>40395</v>
      </c>
      <c r="B129">
        <v>172776</v>
      </c>
      <c r="C129">
        <f t="shared" si="2"/>
        <v>1727760</v>
      </c>
      <c r="D129">
        <f t="shared" si="3"/>
        <v>0</v>
      </c>
    </row>
    <row r="130" spans="1:8" s="65" customFormat="1" x14ac:dyDescent="0.2">
      <c r="A130" s="64">
        <v>40396</v>
      </c>
      <c r="B130" s="65">
        <v>173078</v>
      </c>
      <c r="C130" s="65">
        <f t="shared" si="2"/>
        <v>1730780</v>
      </c>
      <c r="D130" s="65">
        <f t="shared" si="3"/>
        <v>3020</v>
      </c>
      <c r="E130" s="295" t="s">
        <v>80</v>
      </c>
      <c r="F130"/>
      <c r="G130"/>
      <c r="H130"/>
    </row>
    <row r="131" spans="1:8" x14ac:dyDescent="0.2">
      <c r="A131" s="60">
        <v>40397</v>
      </c>
      <c r="B131">
        <v>173078</v>
      </c>
      <c r="C131">
        <f t="shared" ref="C131:C194" si="4">B131*10</f>
        <v>1730780</v>
      </c>
      <c r="D131">
        <f t="shared" ref="D131:D194" si="5">C131-C130</f>
        <v>0</v>
      </c>
    </row>
    <row r="132" spans="1:8" x14ac:dyDescent="0.2">
      <c r="A132" s="60">
        <v>40398</v>
      </c>
      <c r="B132">
        <v>173078</v>
      </c>
      <c r="C132">
        <f t="shared" si="4"/>
        <v>1730780</v>
      </c>
      <c r="D132">
        <f t="shared" si="5"/>
        <v>0</v>
      </c>
    </row>
    <row r="133" spans="1:8" x14ac:dyDescent="0.2">
      <c r="A133" s="60">
        <v>40399</v>
      </c>
      <c r="B133">
        <v>173078</v>
      </c>
      <c r="C133">
        <f t="shared" si="4"/>
        <v>1730780</v>
      </c>
      <c r="D133">
        <f t="shared" si="5"/>
        <v>0</v>
      </c>
    </row>
    <row r="134" spans="1:8" x14ac:dyDescent="0.2">
      <c r="A134" s="60">
        <v>40400</v>
      </c>
      <c r="B134">
        <v>173078</v>
      </c>
      <c r="C134">
        <f t="shared" si="4"/>
        <v>1730780</v>
      </c>
      <c r="D134">
        <f t="shared" si="5"/>
        <v>0</v>
      </c>
    </row>
    <row r="135" spans="1:8" x14ac:dyDescent="0.2">
      <c r="A135" s="60">
        <v>40401</v>
      </c>
      <c r="B135">
        <v>173078</v>
      </c>
      <c r="C135">
        <f t="shared" si="4"/>
        <v>1730780</v>
      </c>
      <c r="D135">
        <f t="shared" si="5"/>
        <v>0</v>
      </c>
    </row>
    <row r="136" spans="1:8" x14ac:dyDescent="0.2">
      <c r="A136" s="60">
        <v>40402</v>
      </c>
      <c r="B136">
        <v>173078</v>
      </c>
      <c r="C136">
        <f t="shared" si="4"/>
        <v>1730780</v>
      </c>
      <c r="D136">
        <f t="shared" si="5"/>
        <v>0</v>
      </c>
    </row>
    <row r="137" spans="1:8" x14ac:dyDescent="0.2">
      <c r="A137" s="60">
        <v>40403</v>
      </c>
      <c r="B137">
        <v>173078</v>
      </c>
      <c r="C137">
        <f t="shared" si="4"/>
        <v>1730780</v>
      </c>
      <c r="D137">
        <f t="shared" si="5"/>
        <v>0</v>
      </c>
    </row>
    <row r="138" spans="1:8" x14ac:dyDescent="0.2">
      <c r="A138" s="60">
        <v>40404</v>
      </c>
      <c r="B138">
        <v>173078</v>
      </c>
      <c r="C138">
        <f t="shared" si="4"/>
        <v>1730780</v>
      </c>
      <c r="D138">
        <f t="shared" si="5"/>
        <v>0</v>
      </c>
    </row>
    <row r="139" spans="1:8" x14ac:dyDescent="0.2">
      <c r="A139" s="60">
        <v>40405</v>
      </c>
      <c r="B139">
        <v>173078</v>
      </c>
      <c r="C139">
        <f t="shared" si="4"/>
        <v>1730780</v>
      </c>
      <c r="D139">
        <f t="shared" si="5"/>
        <v>0</v>
      </c>
    </row>
    <row r="140" spans="1:8" x14ac:dyDescent="0.2">
      <c r="A140" s="60">
        <v>40406</v>
      </c>
      <c r="B140">
        <v>173078</v>
      </c>
      <c r="C140">
        <f t="shared" si="4"/>
        <v>1730780</v>
      </c>
      <c r="D140">
        <f t="shared" si="5"/>
        <v>0</v>
      </c>
    </row>
    <row r="141" spans="1:8" x14ac:dyDescent="0.2">
      <c r="A141" s="60">
        <v>40407</v>
      </c>
      <c r="B141">
        <v>173078</v>
      </c>
      <c r="C141">
        <f t="shared" si="4"/>
        <v>1730780</v>
      </c>
      <c r="D141">
        <f t="shared" si="5"/>
        <v>0</v>
      </c>
    </row>
    <row r="142" spans="1:8" x14ac:dyDescent="0.2">
      <c r="A142" s="60">
        <v>40408</v>
      </c>
      <c r="B142">
        <v>173078</v>
      </c>
      <c r="C142">
        <f t="shared" si="4"/>
        <v>1730780</v>
      </c>
      <c r="D142">
        <f t="shared" si="5"/>
        <v>0</v>
      </c>
    </row>
    <row r="143" spans="1:8" x14ac:dyDescent="0.2">
      <c r="A143" s="60">
        <v>40409</v>
      </c>
      <c r="B143">
        <v>173078</v>
      </c>
      <c r="C143">
        <f t="shared" si="4"/>
        <v>1730780</v>
      </c>
      <c r="D143">
        <f t="shared" si="5"/>
        <v>0</v>
      </c>
    </row>
    <row r="144" spans="1:8" x14ac:dyDescent="0.2">
      <c r="A144" s="60">
        <v>40410</v>
      </c>
      <c r="B144">
        <v>174155</v>
      </c>
      <c r="C144">
        <f t="shared" si="4"/>
        <v>1741550</v>
      </c>
      <c r="D144">
        <f t="shared" si="5"/>
        <v>10770</v>
      </c>
    </row>
    <row r="145" spans="1:4" x14ac:dyDescent="0.2">
      <c r="A145" s="60">
        <v>40411</v>
      </c>
      <c r="B145">
        <v>174155</v>
      </c>
      <c r="C145">
        <f t="shared" si="4"/>
        <v>1741550</v>
      </c>
      <c r="D145">
        <f t="shared" si="5"/>
        <v>0</v>
      </c>
    </row>
    <row r="146" spans="1:4" x14ac:dyDescent="0.2">
      <c r="A146" s="60">
        <v>40412</v>
      </c>
      <c r="B146">
        <v>174155</v>
      </c>
      <c r="C146">
        <f t="shared" si="4"/>
        <v>1741550</v>
      </c>
      <c r="D146">
        <f t="shared" si="5"/>
        <v>0</v>
      </c>
    </row>
    <row r="147" spans="1:4" x14ac:dyDescent="0.2">
      <c r="A147" s="60">
        <v>40413</v>
      </c>
      <c r="B147">
        <v>174155</v>
      </c>
      <c r="C147">
        <f t="shared" si="4"/>
        <v>1741550</v>
      </c>
      <c r="D147">
        <f t="shared" si="5"/>
        <v>0</v>
      </c>
    </row>
    <row r="148" spans="1:4" x14ac:dyDescent="0.2">
      <c r="A148" s="60">
        <v>40414</v>
      </c>
      <c r="B148">
        <v>174774</v>
      </c>
      <c r="C148">
        <f t="shared" si="4"/>
        <v>1747740</v>
      </c>
      <c r="D148">
        <f t="shared" si="5"/>
        <v>6190</v>
      </c>
    </row>
    <row r="149" spans="1:4" x14ac:dyDescent="0.2">
      <c r="A149" s="60">
        <v>40415</v>
      </c>
      <c r="B149">
        <v>174774</v>
      </c>
      <c r="C149">
        <f t="shared" si="4"/>
        <v>1747740</v>
      </c>
      <c r="D149">
        <f t="shared" si="5"/>
        <v>0</v>
      </c>
    </row>
    <row r="150" spans="1:4" x14ac:dyDescent="0.2">
      <c r="A150" s="60">
        <v>40416</v>
      </c>
      <c r="B150">
        <v>174774</v>
      </c>
      <c r="C150">
        <f t="shared" si="4"/>
        <v>1747740</v>
      </c>
      <c r="D150">
        <f t="shared" si="5"/>
        <v>0</v>
      </c>
    </row>
    <row r="151" spans="1:4" x14ac:dyDescent="0.2">
      <c r="A151" s="60">
        <v>40417</v>
      </c>
      <c r="B151">
        <v>175250</v>
      </c>
      <c r="C151">
        <f t="shared" si="4"/>
        <v>1752500</v>
      </c>
      <c r="D151">
        <f t="shared" si="5"/>
        <v>4760</v>
      </c>
    </row>
    <row r="152" spans="1:4" x14ac:dyDescent="0.2">
      <c r="A152" s="60">
        <v>40418</v>
      </c>
      <c r="B152">
        <v>175250</v>
      </c>
      <c r="C152">
        <f t="shared" si="4"/>
        <v>1752500</v>
      </c>
      <c r="D152">
        <f t="shared" si="5"/>
        <v>0</v>
      </c>
    </row>
    <row r="153" spans="1:4" x14ac:dyDescent="0.2">
      <c r="A153" s="60">
        <v>40419</v>
      </c>
      <c r="B153">
        <v>175250</v>
      </c>
      <c r="C153">
        <f t="shared" si="4"/>
        <v>1752500</v>
      </c>
      <c r="D153">
        <f t="shared" si="5"/>
        <v>0</v>
      </c>
    </row>
    <row r="154" spans="1:4" x14ac:dyDescent="0.2">
      <c r="A154" s="60">
        <v>40420</v>
      </c>
      <c r="B154">
        <v>175250</v>
      </c>
      <c r="C154">
        <f t="shared" si="4"/>
        <v>1752500</v>
      </c>
      <c r="D154">
        <f t="shared" si="5"/>
        <v>0</v>
      </c>
    </row>
    <row r="155" spans="1:4" x14ac:dyDescent="0.2">
      <c r="A155" s="60">
        <v>40421</v>
      </c>
      <c r="B155">
        <v>176057</v>
      </c>
      <c r="C155">
        <f t="shared" si="4"/>
        <v>1760570</v>
      </c>
      <c r="D155">
        <f t="shared" si="5"/>
        <v>8070</v>
      </c>
    </row>
    <row r="156" spans="1:4" x14ac:dyDescent="0.2">
      <c r="A156" s="60">
        <v>40422</v>
      </c>
      <c r="B156">
        <v>176057</v>
      </c>
      <c r="C156">
        <f t="shared" si="4"/>
        <v>1760570</v>
      </c>
      <c r="D156">
        <f t="shared" si="5"/>
        <v>0</v>
      </c>
    </row>
    <row r="157" spans="1:4" x14ac:dyDescent="0.2">
      <c r="A157" s="60">
        <v>40423</v>
      </c>
      <c r="B157">
        <v>176340</v>
      </c>
      <c r="C157">
        <f t="shared" si="4"/>
        <v>1763400</v>
      </c>
      <c r="D157">
        <f t="shared" si="5"/>
        <v>2830</v>
      </c>
    </row>
    <row r="158" spans="1:4" x14ac:dyDescent="0.2">
      <c r="A158" s="60">
        <v>40424</v>
      </c>
      <c r="B158">
        <v>176416</v>
      </c>
      <c r="C158">
        <f t="shared" si="4"/>
        <v>1764160</v>
      </c>
      <c r="D158">
        <f t="shared" si="5"/>
        <v>760</v>
      </c>
    </row>
    <row r="159" spans="1:4" x14ac:dyDescent="0.2">
      <c r="A159" s="60">
        <v>40425</v>
      </c>
      <c r="B159">
        <v>176416</v>
      </c>
      <c r="C159">
        <f t="shared" si="4"/>
        <v>1764160</v>
      </c>
      <c r="D159">
        <f t="shared" si="5"/>
        <v>0</v>
      </c>
    </row>
    <row r="160" spans="1:4" x14ac:dyDescent="0.2">
      <c r="A160" s="60">
        <v>40426</v>
      </c>
      <c r="B160">
        <v>176416</v>
      </c>
      <c r="C160">
        <f t="shared" si="4"/>
        <v>1764160</v>
      </c>
      <c r="D160">
        <f t="shared" si="5"/>
        <v>0</v>
      </c>
    </row>
    <row r="161" spans="1:4" x14ac:dyDescent="0.2">
      <c r="A161" s="60">
        <v>40427</v>
      </c>
      <c r="B161">
        <v>176416</v>
      </c>
      <c r="C161">
        <f t="shared" si="4"/>
        <v>1764160</v>
      </c>
      <c r="D161">
        <f t="shared" si="5"/>
        <v>0</v>
      </c>
    </row>
    <row r="162" spans="1:4" x14ac:dyDescent="0.2">
      <c r="A162" s="60">
        <v>40428</v>
      </c>
      <c r="B162">
        <v>176416</v>
      </c>
      <c r="C162">
        <f t="shared" si="4"/>
        <v>1764160</v>
      </c>
      <c r="D162">
        <f t="shared" si="5"/>
        <v>0</v>
      </c>
    </row>
    <row r="163" spans="1:4" x14ac:dyDescent="0.2">
      <c r="A163" s="60">
        <v>40429</v>
      </c>
      <c r="B163">
        <v>176416</v>
      </c>
      <c r="C163">
        <f t="shared" si="4"/>
        <v>1764160</v>
      </c>
      <c r="D163">
        <f t="shared" si="5"/>
        <v>0</v>
      </c>
    </row>
    <row r="164" spans="1:4" x14ac:dyDescent="0.2">
      <c r="A164" s="60">
        <v>40430</v>
      </c>
      <c r="B164">
        <v>176416</v>
      </c>
      <c r="C164">
        <f t="shared" si="4"/>
        <v>1764160</v>
      </c>
      <c r="D164">
        <f t="shared" si="5"/>
        <v>0</v>
      </c>
    </row>
    <row r="165" spans="1:4" x14ac:dyDescent="0.2">
      <c r="A165" s="60">
        <v>40431</v>
      </c>
      <c r="B165">
        <v>177646</v>
      </c>
      <c r="C165">
        <f t="shared" si="4"/>
        <v>1776460</v>
      </c>
      <c r="D165">
        <f t="shared" si="5"/>
        <v>12300</v>
      </c>
    </row>
    <row r="166" spans="1:4" x14ac:dyDescent="0.2">
      <c r="A166" s="60">
        <v>40432</v>
      </c>
      <c r="B166">
        <v>177646</v>
      </c>
      <c r="C166">
        <f t="shared" si="4"/>
        <v>1776460</v>
      </c>
      <c r="D166">
        <f t="shared" si="5"/>
        <v>0</v>
      </c>
    </row>
    <row r="167" spans="1:4" x14ac:dyDescent="0.2">
      <c r="A167" s="60">
        <v>40433</v>
      </c>
      <c r="B167">
        <v>177646</v>
      </c>
      <c r="C167">
        <f t="shared" si="4"/>
        <v>1776460</v>
      </c>
      <c r="D167">
        <f t="shared" si="5"/>
        <v>0</v>
      </c>
    </row>
    <row r="168" spans="1:4" x14ac:dyDescent="0.2">
      <c r="A168" s="60">
        <v>40434</v>
      </c>
      <c r="B168">
        <v>177646</v>
      </c>
      <c r="C168">
        <f t="shared" si="4"/>
        <v>1776460</v>
      </c>
      <c r="D168">
        <f t="shared" si="5"/>
        <v>0</v>
      </c>
    </row>
    <row r="169" spans="1:4" x14ac:dyDescent="0.2">
      <c r="A169" s="60">
        <v>40435</v>
      </c>
      <c r="B169">
        <v>177646</v>
      </c>
      <c r="C169">
        <f t="shared" si="4"/>
        <v>1776460</v>
      </c>
      <c r="D169">
        <f t="shared" si="5"/>
        <v>0</v>
      </c>
    </row>
    <row r="170" spans="1:4" x14ac:dyDescent="0.2">
      <c r="A170" s="60">
        <v>40436</v>
      </c>
      <c r="B170">
        <v>178498</v>
      </c>
      <c r="C170">
        <f t="shared" si="4"/>
        <v>1784980</v>
      </c>
      <c r="D170">
        <f t="shared" si="5"/>
        <v>8520</v>
      </c>
    </row>
    <row r="171" spans="1:4" x14ac:dyDescent="0.2">
      <c r="A171" s="60">
        <v>40437</v>
      </c>
      <c r="B171">
        <v>178728</v>
      </c>
      <c r="C171">
        <f t="shared" si="4"/>
        <v>1787280</v>
      </c>
      <c r="D171">
        <f t="shared" si="5"/>
        <v>2300</v>
      </c>
    </row>
    <row r="172" spans="1:4" x14ac:dyDescent="0.2">
      <c r="A172" s="60">
        <v>40438</v>
      </c>
      <c r="B172">
        <v>178858</v>
      </c>
      <c r="C172">
        <f t="shared" si="4"/>
        <v>1788580</v>
      </c>
      <c r="D172">
        <f t="shared" si="5"/>
        <v>1300</v>
      </c>
    </row>
    <row r="173" spans="1:4" x14ac:dyDescent="0.2">
      <c r="A173" s="60">
        <v>40439</v>
      </c>
      <c r="B173">
        <v>178858</v>
      </c>
      <c r="C173">
        <f t="shared" si="4"/>
        <v>1788580</v>
      </c>
      <c r="D173">
        <f t="shared" si="5"/>
        <v>0</v>
      </c>
    </row>
    <row r="174" spans="1:4" x14ac:dyDescent="0.2">
      <c r="A174" s="60">
        <v>40440</v>
      </c>
      <c r="B174">
        <v>178858</v>
      </c>
      <c r="C174">
        <f t="shared" si="4"/>
        <v>1788580</v>
      </c>
      <c r="D174">
        <f t="shared" si="5"/>
        <v>0</v>
      </c>
    </row>
    <row r="175" spans="1:4" x14ac:dyDescent="0.2">
      <c r="A175" s="60">
        <v>40441</v>
      </c>
      <c r="B175">
        <v>179134</v>
      </c>
      <c r="C175">
        <f t="shared" si="4"/>
        <v>1791340</v>
      </c>
      <c r="D175">
        <f t="shared" si="5"/>
        <v>2760</v>
      </c>
    </row>
    <row r="176" spans="1:4" x14ac:dyDescent="0.2">
      <c r="A176" s="60">
        <v>40442</v>
      </c>
      <c r="B176">
        <v>179134</v>
      </c>
      <c r="C176">
        <f t="shared" si="4"/>
        <v>1791340</v>
      </c>
      <c r="D176">
        <f t="shared" si="5"/>
        <v>0</v>
      </c>
    </row>
    <row r="177" spans="1:4" x14ac:dyDescent="0.2">
      <c r="A177" s="60">
        <v>40443</v>
      </c>
      <c r="B177">
        <v>179134</v>
      </c>
      <c r="C177">
        <f t="shared" si="4"/>
        <v>1791340</v>
      </c>
      <c r="D177">
        <f t="shared" si="5"/>
        <v>0</v>
      </c>
    </row>
    <row r="178" spans="1:4" x14ac:dyDescent="0.2">
      <c r="A178" s="60">
        <v>40444</v>
      </c>
      <c r="B178">
        <v>179134</v>
      </c>
      <c r="C178">
        <f t="shared" si="4"/>
        <v>1791340</v>
      </c>
      <c r="D178">
        <f t="shared" si="5"/>
        <v>0</v>
      </c>
    </row>
    <row r="179" spans="1:4" x14ac:dyDescent="0.2">
      <c r="A179" s="60">
        <v>40445</v>
      </c>
      <c r="B179">
        <v>179134</v>
      </c>
      <c r="C179">
        <f t="shared" si="4"/>
        <v>1791340</v>
      </c>
      <c r="D179">
        <f t="shared" si="5"/>
        <v>0</v>
      </c>
    </row>
    <row r="180" spans="1:4" x14ac:dyDescent="0.2">
      <c r="A180" s="60">
        <v>40446</v>
      </c>
      <c r="B180">
        <v>179134</v>
      </c>
      <c r="C180">
        <f t="shared" si="4"/>
        <v>1791340</v>
      </c>
      <c r="D180">
        <f t="shared" si="5"/>
        <v>0</v>
      </c>
    </row>
    <row r="181" spans="1:4" x14ac:dyDescent="0.2">
      <c r="A181" s="60">
        <v>40447</v>
      </c>
      <c r="B181">
        <v>179134</v>
      </c>
      <c r="C181">
        <f t="shared" si="4"/>
        <v>1791340</v>
      </c>
      <c r="D181">
        <f t="shared" si="5"/>
        <v>0</v>
      </c>
    </row>
    <row r="182" spans="1:4" x14ac:dyDescent="0.2">
      <c r="A182" s="60">
        <v>40448</v>
      </c>
      <c r="B182">
        <v>179134</v>
      </c>
      <c r="C182">
        <f t="shared" si="4"/>
        <v>1791340</v>
      </c>
      <c r="D182">
        <f t="shared" si="5"/>
        <v>0</v>
      </c>
    </row>
    <row r="183" spans="1:4" x14ac:dyDescent="0.2">
      <c r="A183" s="60">
        <v>40449</v>
      </c>
      <c r="B183">
        <v>179134</v>
      </c>
      <c r="C183">
        <f t="shared" si="4"/>
        <v>1791340</v>
      </c>
      <c r="D183">
        <f t="shared" si="5"/>
        <v>0</v>
      </c>
    </row>
    <row r="184" spans="1:4" x14ac:dyDescent="0.2">
      <c r="A184" s="60">
        <v>40450</v>
      </c>
      <c r="B184">
        <v>179134</v>
      </c>
      <c r="C184">
        <f t="shared" si="4"/>
        <v>1791340</v>
      </c>
      <c r="D184">
        <f t="shared" si="5"/>
        <v>0</v>
      </c>
    </row>
    <row r="185" spans="1:4" x14ac:dyDescent="0.2">
      <c r="A185" s="60">
        <v>40451</v>
      </c>
      <c r="B185">
        <v>179134</v>
      </c>
      <c r="C185">
        <f t="shared" si="4"/>
        <v>1791340</v>
      </c>
      <c r="D185">
        <f t="shared" si="5"/>
        <v>0</v>
      </c>
    </row>
    <row r="186" spans="1:4" x14ac:dyDescent="0.2">
      <c r="A186" s="60">
        <v>40452</v>
      </c>
      <c r="B186">
        <v>179354</v>
      </c>
      <c r="C186">
        <f t="shared" si="4"/>
        <v>1793540</v>
      </c>
      <c r="D186">
        <f t="shared" si="5"/>
        <v>2200</v>
      </c>
    </row>
    <row r="187" spans="1:4" x14ac:dyDescent="0.2">
      <c r="A187" s="60">
        <v>40453</v>
      </c>
      <c r="B187">
        <v>179354</v>
      </c>
      <c r="C187">
        <f t="shared" si="4"/>
        <v>1793540</v>
      </c>
      <c r="D187">
        <f t="shared" si="5"/>
        <v>0</v>
      </c>
    </row>
    <row r="188" spans="1:4" x14ac:dyDescent="0.2">
      <c r="A188" s="60">
        <v>40454</v>
      </c>
      <c r="B188">
        <v>179354</v>
      </c>
      <c r="C188">
        <f t="shared" si="4"/>
        <v>1793540</v>
      </c>
      <c r="D188">
        <f t="shared" si="5"/>
        <v>0</v>
      </c>
    </row>
    <row r="189" spans="1:4" x14ac:dyDescent="0.2">
      <c r="A189" s="60">
        <v>40455</v>
      </c>
      <c r="B189">
        <v>179354</v>
      </c>
      <c r="C189">
        <f t="shared" si="4"/>
        <v>1793540</v>
      </c>
      <c r="D189">
        <f t="shared" si="5"/>
        <v>0</v>
      </c>
    </row>
    <row r="190" spans="1:4" x14ac:dyDescent="0.2">
      <c r="A190" s="60">
        <v>40456</v>
      </c>
      <c r="B190">
        <v>179463</v>
      </c>
      <c r="C190">
        <f t="shared" si="4"/>
        <v>1794630</v>
      </c>
      <c r="D190">
        <f t="shared" si="5"/>
        <v>1090</v>
      </c>
    </row>
    <row r="191" spans="1:4" x14ac:dyDescent="0.2">
      <c r="A191" s="60">
        <v>40457</v>
      </c>
      <c r="B191">
        <v>179713</v>
      </c>
      <c r="C191">
        <f t="shared" si="4"/>
        <v>1797130</v>
      </c>
      <c r="D191">
        <f t="shared" si="5"/>
        <v>2500</v>
      </c>
    </row>
    <row r="192" spans="1:4" x14ac:dyDescent="0.2">
      <c r="A192" s="60">
        <v>40458</v>
      </c>
      <c r="B192">
        <v>179713</v>
      </c>
      <c r="C192">
        <f t="shared" si="4"/>
        <v>1797130</v>
      </c>
      <c r="D192">
        <f t="shared" si="5"/>
        <v>0</v>
      </c>
    </row>
    <row r="193" spans="1:4" x14ac:dyDescent="0.2">
      <c r="A193" s="60">
        <v>40459</v>
      </c>
      <c r="B193">
        <v>179713</v>
      </c>
      <c r="C193">
        <f t="shared" si="4"/>
        <v>1797130</v>
      </c>
      <c r="D193">
        <f t="shared" si="5"/>
        <v>0</v>
      </c>
    </row>
    <row r="194" spans="1:4" x14ac:dyDescent="0.2">
      <c r="A194" s="60">
        <v>40460</v>
      </c>
      <c r="B194">
        <v>179713</v>
      </c>
      <c r="C194">
        <f t="shared" si="4"/>
        <v>1797130</v>
      </c>
      <c r="D194">
        <f t="shared" si="5"/>
        <v>0</v>
      </c>
    </row>
    <row r="195" spans="1:4" x14ac:dyDescent="0.2">
      <c r="A195" s="60">
        <v>40461</v>
      </c>
      <c r="B195">
        <v>179713</v>
      </c>
      <c r="C195">
        <f t="shared" ref="C195:C258" si="6">B195*10</f>
        <v>1797130</v>
      </c>
      <c r="D195">
        <f t="shared" ref="D195:D258" si="7">C195-C194</f>
        <v>0</v>
      </c>
    </row>
    <row r="196" spans="1:4" x14ac:dyDescent="0.2">
      <c r="A196" s="60">
        <v>40462</v>
      </c>
      <c r="B196">
        <v>179713</v>
      </c>
      <c r="C196">
        <f t="shared" si="6"/>
        <v>1797130</v>
      </c>
      <c r="D196">
        <f t="shared" si="7"/>
        <v>0</v>
      </c>
    </row>
    <row r="197" spans="1:4" x14ac:dyDescent="0.2">
      <c r="A197" s="60">
        <v>40463</v>
      </c>
      <c r="B197">
        <v>179713</v>
      </c>
      <c r="C197">
        <f t="shared" si="6"/>
        <v>1797130</v>
      </c>
      <c r="D197">
        <f t="shared" si="7"/>
        <v>0</v>
      </c>
    </row>
    <row r="198" spans="1:4" x14ac:dyDescent="0.2">
      <c r="A198" s="60">
        <v>40464</v>
      </c>
      <c r="B198">
        <v>179821</v>
      </c>
      <c r="C198">
        <f t="shared" si="6"/>
        <v>1798210</v>
      </c>
      <c r="D198">
        <f t="shared" si="7"/>
        <v>1080</v>
      </c>
    </row>
    <row r="199" spans="1:4" x14ac:dyDescent="0.2">
      <c r="A199" s="60">
        <v>40465</v>
      </c>
      <c r="B199">
        <v>179847</v>
      </c>
      <c r="C199">
        <f t="shared" si="6"/>
        <v>1798470</v>
      </c>
      <c r="D199">
        <f t="shared" si="7"/>
        <v>260</v>
      </c>
    </row>
    <row r="200" spans="1:4" x14ac:dyDescent="0.2">
      <c r="A200" s="60">
        <v>40466</v>
      </c>
      <c r="B200">
        <v>180139</v>
      </c>
      <c r="C200">
        <f t="shared" si="6"/>
        <v>1801390</v>
      </c>
      <c r="D200">
        <f t="shared" si="7"/>
        <v>2920</v>
      </c>
    </row>
    <row r="201" spans="1:4" x14ac:dyDescent="0.2">
      <c r="A201" s="60">
        <v>40467</v>
      </c>
      <c r="B201">
        <v>180139</v>
      </c>
      <c r="C201">
        <f t="shared" si="6"/>
        <v>1801390</v>
      </c>
      <c r="D201">
        <f t="shared" si="7"/>
        <v>0</v>
      </c>
    </row>
    <row r="202" spans="1:4" x14ac:dyDescent="0.2">
      <c r="A202" s="60">
        <v>40468</v>
      </c>
      <c r="B202">
        <v>180139</v>
      </c>
      <c r="C202">
        <f t="shared" si="6"/>
        <v>1801390</v>
      </c>
      <c r="D202">
        <f t="shared" si="7"/>
        <v>0</v>
      </c>
    </row>
    <row r="203" spans="1:4" x14ac:dyDescent="0.2">
      <c r="A203" s="60">
        <v>40469</v>
      </c>
      <c r="B203">
        <v>180139</v>
      </c>
      <c r="C203">
        <f t="shared" si="6"/>
        <v>1801390</v>
      </c>
      <c r="D203">
        <f t="shared" si="7"/>
        <v>0</v>
      </c>
    </row>
    <row r="204" spans="1:4" x14ac:dyDescent="0.2">
      <c r="A204" s="60">
        <v>40470</v>
      </c>
      <c r="B204">
        <v>180139</v>
      </c>
      <c r="C204">
        <f t="shared" si="6"/>
        <v>1801390</v>
      </c>
      <c r="D204">
        <f t="shared" si="7"/>
        <v>0</v>
      </c>
    </row>
    <row r="205" spans="1:4" x14ac:dyDescent="0.2">
      <c r="A205" s="60">
        <v>40471</v>
      </c>
      <c r="B205">
        <v>180139</v>
      </c>
      <c r="C205">
        <f t="shared" si="6"/>
        <v>1801390</v>
      </c>
      <c r="D205">
        <f t="shared" si="7"/>
        <v>0</v>
      </c>
    </row>
    <row r="206" spans="1:4" x14ac:dyDescent="0.2">
      <c r="A206" s="60">
        <v>40472</v>
      </c>
      <c r="B206">
        <v>180139</v>
      </c>
      <c r="C206">
        <f t="shared" si="6"/>
        <v>1801390</v>
      </c>
      <c r="D206">
        <f t="shared" si="7"/>
        <v>0</v>
      </c>
    </row>
    <row r="207" spans="1:4" x14ac:dyDescent="0.2">
      <c r="A207" s="60">
        <v>40473</v>
      </c>
      <c r="B207">
        <v>180139</v>
      </c>
      <c r="C207">
        <f t="shared" si="6"/>
        <v>1801390</v>
      </c>
      <c r="D207">
        <f t="shared" si="7"/>
        <v>0</v>
      </c>
    </row>
    <row r="208" spans="1:4" x14ac:dyDescent="0.2">
      <c r="A208" s="60">
        <v>40474</v>
      </c>
      <c r="B208">
        <v>180139</v>
      </c>
      <c r="C208">
        <f t="shared" si="6"/>
        <v>1801390</v>
      </c>
      <c r="D208">
        <f t="shared" si="7"/>
        <v>0</v>
      </c>
    </row>
    <row r="209" spans="1:4" x14ac:dyDescent="0.2">
      <c r="A209" s="60">
        <v>40475</v>
      </c>
      <c r="B209">
        <v>180139</v>
      </c>
      <c r="C209">
        <f t="shared" si="6"/>
        <v>1801390</v>
      </c>
      <c r="D209">
        <f t="shared" si="7"/>
        <v>0</v>
      </c>
    </row>
    <row r="210" spans="1:4" x14ac:dyDescent="0.2">
      <c r="A210" s="60">
        <v>40476</v>
      </c>
      <c r="B210">
        <v>180139</v>
      </c>
      <c r="C210">
        <f t="shared" si="6"/>
        <v>1801390</v>
      </c>
      <c r="D210">
        <f t="shared" si="7"/>
        <v>0</v>
      </c>
    </row>
    <row r="211" spans="1:4" x14ac:dyDescent="0.2">
      <c r="A211" s="60">
        <v>40477</v>
      </c>
      <c r="B211">
        <v>180139</v>
      </c>
      <c r="C211">
        <f t="shared" si="6"/>
        <v>1801390</v>
      </c>
      <c r="D211">
        <f t="shared" si="7"/>
        <v>0</v>
      </c>
    </row>
    <row r="212" spans="1:4" x14ac:dyDescent="0.2">
      <c r="A212" s="60">
        <v>40478</v>
      </c>
      <c r="B212">
        <v>180360</v>
      </c>
      <c r="C212">
        <f t="shared" si="6"/>
        <v>1803600</v>
      </c>
      <c r="D212">
        <f t="shared" si="7"/>
        <v>2210</v>
      </c>
    </row>
    <row r="213" spans="1:4" x14ac:dyDescent="0.2">
      <c r="A213" s="60">
        <v>40479</v>
      </c>
      <c r="B213">
        <v>180492</v>
      </c>
      <c r="C213">
        <f t="shared" si="6"/>
        <v>1804920</v>
      </c>
      <c r="D213">
        <f t="shared" si="7"/>
        <v>1320</v>
      </c>
    </row>
    <row r="214" spans="1:4" x14ac:dyDescent="0.2">
      <c r="A214" s="60">
        <v>40480</v>
      </c>
      <c r="B214">
        <v>180492</v>
      </c>
      <c r="C214">
        <f t="shared" si="6"/>
        <v>1804920</v>
      </c>
      <c r="D214">
        <f t="shared" si="7"/>
        <v>0</v>
      </c>
    </row>
    <row r="215" spans="1:4" x14ac:dyDescent="0.2">
      <c r="A215" s="60">
        <v>40481</v>
      </c>
      <c r="B215">
        <v>180492</v>
      </c>
      <c r="C215">
        <f t="shared" si="6"/>
        <v>1804920</v>
      </c>
      <c r="D215">
        <f t="shared" si="7"/>
        <v>0</v>
      </c>
    </row>
    <row r="216" spans="1:4" x14ac:dyDescent="0.2">
      <c r="A216" s="60">
        <v>40482</v>
      </c>
      <c r="B216">
        <v>180492</v>
      </c>
      <c r="C216">
        <f t="shared" si="6"/>
        <v>1804920</v>
      </c>
      <c r="D216">
        <f t="shared" si="7"/>
        <v>0</v>
      </c>
    </row>
    <row r="217" spans="1:4" x14ac:dyDescent="0.2">
      <c r="A217" s="60">
        <v>40483</v>
      </c>
      <c r="B217">
        <v>180492</v>
      </c>
      <c r="C217">
        <f t="shared" si="6"/>
        <v>1804920</v>
      </c>
      <c r="D217">
        <f t="shared" si="7"/>
        <v>0</v>
      </c>
    </row>
    <row r="218" spans="1:4" x14ac:dyDescent="0.2">
      <c r="A218" s="60">
        <v>40484</v>
      </c>
      <c r="B218">
        <v>180492</v>
      </c>
      <c r="C218">
        <f t="shared" si="6"/>
        <v>1804920</v>
      </c>
      <c r="D218">
        <f t="shared" si="7"/>
        <v>0</v>
      </c>
    </row>
    <row r="219" spans="1:4" x14ac:dyDescent="0.2">
      <c r="A219" s="60">
        <v>40485</v>
      </c>
      <c r="B219">
        <v>180492</v>
      </c>
      <c r="C219">
        <f t="shared" si="6"/>
        <v>1804920</v>
      </c>
      <c r="D219">
        <f t="shared" si="7"/>
        <v>0</v>
      </c>
    </row>
    <row r="220" spans="1:4" x14ac:dyDescent="0.2">
      <c r="A220" s="60">
        <v>40486</v>
      </c>
      <c r="B220">
        <v>180492</v>
      </c>
      <c r="C220">
        <f t="shared" si="6"/>
        <v>1804920</v>
      </c>
      <c r="D220">
        <f t="shared" si="7"/>
        <v>0</v>
      </c>
    </row>
    <row r="221" spans="1:4" x14ac:dyDescent="0.2">
      <c r="A221" s="60">
        <v>40487</v>
      </c>
      <c r="B221">
        <v>180858</v>
      </c>
      <c r="C221">
        <f t="shared" si="6"/>
        <v>1808580</v>
      </c>
      <c r="D221">
        <f t="shared" si="7"/>
        <v>3660</v>
      </c>
    </row>
    <row r="222" spans="1:4" x14ac:dyDescent="0.2">
      <c r="A222" s="60">
        <v>40488</v>
      </c>
      <c r="B222">
        <v>180858</v>
      </c>
      <c r="C222">
        <f t="shared" si="6"/>
        <v>1808580</v>
      </c>
      <c r="D222">
        <f t="shared" si="7"/>
        <v>0</v>
      </c>
    </row>
    <row r="223" spans="1:4" x14ac:dyDescent="0.2">
      <c r="A223" s="60">
        <v>40489</v>
      </c>
      <c r="B223">
        <v>180858</v>
      </c>
      <c r="C223">
        <f t="shared" si="6"/>
        <v>1808580</v>
      </c>
      <c r="D223">
        <f t="shared" si="7"/>
        <v>0</v>
      </c>
    </row>
    <row r="224" spans="1:4" x14ac:dyDescent="0.2">
      <c r="A224" s="60">
        <v>40490</v>
      </c>
      <c r="B224">
        <v>180858</v>
      </c>
      <c r="C224">
        <f t="shared" si="6"/>
        <v>1808580</v>
      </c>
      <c r="D224">
        <f t="shared" si="7"/>
        <v>0</v>
      </c>
    </row>
    <row r="225" spans="1:4" x14ac:dyDescent="0.2">
      <c r="A225" s="60">
        <v>40491</v>
      </c>
      <c r="B225">
        <v>180857</v>
      </c>
      <c r="C225">
        <f t="shared" si="6"/>
        <v>1808570</v>
      </c>
      <c r="D225">
        <f t="shared" si="7"/>
        <v>-10</v>
      </c>
    </row>
    <row r="226" spans="1:4" x14ac:dyDescent="0.2">
      <c r="A226" s="60">
        <v>40492</v>
      </c>
      <c r="B226">
        <v>181078</v>
      </c>
      <c r="C226">
        <f t="shared" si="6"/>
        <v>1810780</v>
      </c>
      <c r="D226">
        <f t="shared" si="7"/>
        <v>2210</v>
      </c>
    </row>
    <row r="227" spans="1:4" x14ac:dyDescent="0.2">
      <c r="A227" s="60">
        <v>40493</v>
      </c>
      <c r="B227">
        <v>181198</v>
      </c>
      <c r="C227">
        <f t="shared" si="6"/>
        <v>1811980</v>
      </c>
      <c r="D227">
        <f t="shared" si="7"/>
        <v>1200</v>
      </c>
    </row>
    <row r="228" spans="1:4" x14ac:dyDescent="0.2">
      <c r="A228" s="60">
        <v>40494</v>
      </c>
      <c r="B228">
        <v>181198</v>
      </c>
      <c r="C228">
        <f t="shared" si="6"/>
        <v>1811980</v>
      </c>
      <c r="D228">
        <f t="shared" si="7"/>
        <v>0</v>
      </c>
    </row>
    <row r="229" spans="1:4" x14ac:dyDescent="0.2">
      <c r="A229" s="60">
        <v>40495</v>
      </c>
      <c r="B229">
        <v>181198</v>
      </c>
      <c r="C229">
        <f t="shared" si="6"/>
        <v>1811980</v>
      </c>
      <c r="D229">
        <f t="shared" si="7"/>
        <v>0</v>
      </c>
    </row>
    <row r="230" spans="1:4" x14ac:dyDescent="0.2">
      <c r="A230" s="60">
        <v>40496</v>
      </c>
      <c r="B230">
        <v>181198</v>
      </c>
      <c r="C230">
        <f t="shared" si="6"/>
        <v>1811980</v>
      </c>
      <c r="D230">
        <f t="shared" si="7"/>
        <v>0</v>
      </c>
    </row>
    <row r="231" spans="1:4" x14ac:dyDescent="0.2">
      <c r="A231" s="60">
        <v>40497</v>
      </c>
      <c r="B231">
        <v>181198</v>
      </c>
      <c r="C231">
        <f t="shared" si="6"/>
        <v>1811980</v>
      </c>
      <c r="D231">
        <f t="shared" si="7"/>
        <v>0</v>
      </c>
    </row>
    <row r="232" spans="1:4" x14ac:dyDescent="0.2">
      <c r="A232" s="60">
        <v>40498</v>
      </c>
      <c r="B232">
        <v>181198</v>
      </c>
      <c r="C232">
        <f t="shared" si="6"/>
        <v>1811980</v>
      </c>
      <c r="D232">
        <f t="shared" si="7"/>
        <v>0</v>
      </c>
    </row>
    <row r="233" spans="1:4" x14ac:dyDescent="0.2">
      <c r="A233" s="60">
        <v>40499</v>
      </c>
      <c r="B233">
        <v>181198</v>
      </c>
      <c r="C233">
        <f t="shared" si="6"/>
        <v>1811980</v>
      </c>
      <c r="D233">
        <f t="shared" si="7"/>
        <v>0</v>
      </c>
    </row>
    <row r="234" spans="1:4" x14ac:dyDescent="0.2">
      <c r="A234" s="60">
        <v>40500</v>
      </c>
      <c r="B234">
        <v>181198</v>
      </c>
      <c r="C234">
        <f t="shared" si="6"/>
        <v>1811980</v>
      </c>
      <c r="D234">
        <f t="shared" si="7"/>
        <v>0</v>
      </c>
    </row>
    <row r="235" spans="1:4" x14ac:dyDescent="0.2">
      <c r="A235" s="60">
        <v>40501</v>
      </c>
      <c r="B235">
        <v>181198</v>
      </c>
      <c r="C235">
        <f t="shared" si="6"/>
        <v>1811980</v>
      </c>
      <c r="D235">
        <f t="shared" si="7"/>
        <v>0</v>
      </c>
    </row>
    <row r="236" spans="1:4" x14ac:dyDescent="0.2">
      <c r="A236" s="60">
        <v>40502</v>
      </c>
      <c r="B236">
        <v>181198</v>
      </c>
      <c r="C236">
        <f t="shared" si="6"/>
        <v>1811980</v>
      </c>
      <c r="D236">
        <f t="shared" si="7"/>
        <v>0</v>
      </c>
    </row>
    <row r="237" spans="1:4" x14ac:dyDescent="0.2">
      <c r="A237" s="60">
        <v>40503</v>
      </c>
      <c r="B237">
        <v>181198</v>
      </c>
      <c r="C237">
        <f t="shared" si="6"/>
        <v>1811980</v>
      </c>
      <c r="D237">
        <f t="shared" si="7"/>
        <v>0</v>
      </c>
    </row>
    <row r="238" spans="1:4" x14ac:dyDescent="0.2">
      <c r="A238" s="60">
        <v>40504</v>
      </c>
      <c r="B238">
        <v>181198</v>
      </c>
      <c r="C238">
        <f t="shared" si="6"/>
        <v>1811980</v>
      </c>
      <c r="D238">
        <f t="shared" si="7"/>
        <v>0</v>
      </c>
    </row>
    <row r="239" spans="1:4" x14ac:dyDescent="0.2">
      <c r="A239" s="60">
        <v>40505</v>
      </c>
      <c r="B239">
        <v>181198</v>
      </c>
      <c r="C239">
        <f t="shared" si="6"/>
        <v>1811980</v>
      </c>
      <c r="D239">
        <f t="shared" si="7"/>
        <v>0</v>
      </c>
    </row>
    <row r="240" spans="1:4" x14ac:dyDescent="0.2">
      <c r="A240" s="60">
        <v>40506</v>
      </c>
      <c r="B240">
        <v>181198</v>
      </c>
      <c r="C240">
        <f t="shared" si="6"/>
        <v>1811980</v>
      </c>
      <c r="D240">
        <f t="shared" si="7"/>
        <v>0</v>
      </c>
    </row>
    <row r="241" spans="1:4" x14ac:dyDescent="0.2">
      <c r="A241" s="60">
        <v>40507</v>
      </c>
      <c r="B241">
        <v>181198</v>
      </c>
      <c r="C241">
        <f t="shared" si="6"/>
        <v>1811980</v>
      </c>
      <c r="D241">
        <f t="shared" si="7"/>
        <v>0</v>
      </c>
    </row>
    <row r="242" spans="1:4" x14ac:dyDescent="0.2">
      <c r="A242" s="60">
        <v>40508</v>
      </c>
      <c r="B242">
        <v>181198</v>
      </c>
      <c r="C242">
        <f t="shared" si="6"/>
        <v>1811980</v>
      </c>
      <c r="D242">
        <f t="shared" si="7"/>
        <v>0</v>
      </c>
    </row>
    <row r="243" spans="1:4" x14ac:dyDescent="0.2">
      <c r="A243" s="60">
        <v>40509</v>
      </c>
      <c r="B243">
        <v>181198</v>
      </c>
      <c r="C243">
        <f t="shared" si="6"/>
        <v>1811980</v>
      </c>
      <c r="D243">
        <f t="shared" si="7"/>
        <v>0</v>
      </c>
    </row>
    <row r="244" spans="1:4" x14ac:dyDescent="0.2">
      <c r="A244" s="60">
        <v>40510</v>
      </c>
      <c r="B244">
        <v>181198</v>
      </c>
      <c r="C244">
        <f t="shared" si="6"/>
        <v>1811980</v>
      </c>
      <c r="D244">
        <f t="shared" si="7"/>
        <v>0</v>
      </c>
    </row>
    <row r="245" spans="1:4" x14ac:dyDescent="0.2">
      <c r="A245" s="60">
        <v>40511</v>
      </c>
      <c r="B245">
        <v>181198</v>
      </c>
      <c r="C245">
        <f t="shared" si="6"/>
        <v>1811980</v>
      </c>
      <c r="D245">
        <f t="shared" si="7"/>
        <v>0</v>
      </c>
    </row>
    <row r="246" spans="1:4" x14ac:dyDescent="0.2">
      <c r="A246" s="60">
        <v>40512</v>
      </c>
      <c r="B246">
        <v>181198</v>
      </c>
      <c r="C246">
        <f t="shared" si="6"/>
        <v>1811980</v>
      </c>
      <c r="D246">
        <f t="shared" si="7"/>
        <v>0</v>
      </c>
    </row>
    <row r="247" spans="1:4" x14ac:dyDescent="0.2">
      <c r="A247" s="60">
        <v>40513</v>
      </c>
      <c r="B247">
        <v>181198</v>
      </c>
      <c r="C247">
        <f t="shared" si="6"/>
        <v>1811980</v>
      </c>
      <c r="D247">
        <f t="shared" si="7"/>
        <v>0</v>
      </c>
    </row>
    <row r="248" spans="1:4" x14ac:dyDescent="0.2">
      <c r="A248" s="60">
        <v>40514</v>
      </c>
      <c r="B248">
        <v>181198</v>
      </c>
      <c r="C248">
        <f t="shared" si="6"/>
        <v>1811980</v>
      </c>
      <c r="D248">
        <f t="shared" si="7"/>
        <v>0</v>
      </c>
    </row>
    <row r="249" spans="1:4" x14ac:dyDescent="0.2">
      <c r="A249" s="60">
        <v>40515</v>
      </c>
      <c r="B249">
        <v>181198</v>
      </c>
      <c r="C249">
        <f t="shared" si="6"/>
        <v>1811980</v>
      </c>
      <c r="D249">
        <f t="shared" si="7"/>
        <v>0</v>
      </c>
    </row>
    <row r="250" spans="1:4" x14ac:dyDescent="0.2">
      <c r="A250" s="60">
        <v>40516</v>
      </c>
      <c r="B250">
        <v>181198</v>
      </c>
      <c r="C250">
        <f t="shared" si="6"/>
        <v>1811980</v>
      </c>
      <c r="D250">
        <f t="shared" si="7"/>
        <v>0</v>
      </c>
    </row>
    <row r="251" spans="1:4" x14ac:dyDescent="0.2">
      <c r="A251" s="60">
        <v>40517</v>
      </c>
      <c r="B251">
        <v>181198</v>
      </c>
      <c r="C251">
        <f t="shared" si="6"/>
        <v>1811980</v>
      </c>
      <c r="D251">
        <f t="shared" si="7"/>
        <v>0</v>
      </c>
    </row>
    <row r="252" spans="1:4" x14ac:dyDescent="0.2">
      <c r="A252" s="60">
        <v>40518</v>
      </c>
      <c r="B252">
        <v>181198</v>
      </c>
      <c r="C252">
        <f t="shared" si="6"/>
        <v>1811980</v>
      </c>
      <c r="D252">
        <f t="shared" si="7"/>
        <v>0</v>
      </c>
    </row>
    <row r="253" spans="1:4" x14ac:dyDescent="0.2">
      <c r="A253" s="60">
        <v>40519</v>
      </c>
      <c r="B253">
        <v>181198</v>
      </c>
      <c r="C253">
        <f t="shared" si="6"/>
        <v>1811980</v>
      </c>
      <c r="D253">
        <f t="shared" si="7"/>
        <v>0</v>
      </c>
    </row>
    <row r="254" spans="1:4" x14ac:dyDescent="0.2">
      <c r="A254" s="60">
        <v>40520</v>
      </c>
      <c r="B254">
        <v>181198</v>
      </c>
      <c r="C254">
        <f t="shared" si="6"/>
        <v>1811980</v>
      </c>
      <c r="D254">
        <f t="shared" si="7"/>
        <v>0</v>
      </c>
    </row>
    <row r="255" spans="1:4" x14ac:dyDescent="0.2">
      <c r="A255" s="60">
        <v>40521</v>
      </c>
      <c r="B255">
        <v>181198</v>
      </c>
      <c r="C255">
        <f t="shared" si="6"/>
        <v>1811980</v>
      </c>
      <c r="D255">
        <f t="shared" si="7"/>
        <v>0</v>
      </c>
    </row>
    <row r="256" spans="1:4" x14ac:dyDescent="0.2">
      <c r="A256" s="60">
        <v>40522</v>
      </c>
      <c r="B256">
        <v>181198</v>
      </c>
      <c r="C256">
        <f t="shared" si="6"/>
        <v>1811980</v>
      </c>
      <c r="D256">
        <f t="shared" si="7"/>
        <v>0</v>
      </c>
    </row>
    <row r="257" spans="1:4" x14ac:dyDescent="0.2">
      <c r="A257" s="60">
        <v>40523</v>
      </c>
      <c r="B257">
        <v>181198</v>
      </c>
      <c r="C257">
        <f t="shared" si="6"/>
        <v>1811980</v>
      </c>
      <c r="D257">
        <f t="shared" si="7"/>
        <v>0</v>
      </c>
    </row>
    <row r="258" spans="1:4" x14ac:dyDescent="0.2">
      <c r="A258" s="60">
        <v>40524</v>
      </c>
      <c r="B258">
        <v>181198</v>
      </c>
      <c r="C258">
        <f t="shared" si="6"/>
        <v>1811980</v>
      </c>
      <c r="D258">
        <f t="shared" si="7"/>
        <v>0</v>
      </c>
    </row>
    <row r="259" spans="1:4" x14ac:dyDescent="0.2">
      <c r="A259" s="60">
        <v>40525</v>
      </c>
      <c r="B259">
        <v>181198</v>
      </c>
      <c r="C259">
        <f t="shared" ref="C259:C322" si="8">B259*10</f>
        <v>1811980</v>
      </c>
      <c r="D259">
        <f t="shared" ref="D259:D322" si="9">C259-C258</f>
        <v>0</v>
      </c>
    </row>
    <row r="260" spans="1:4" x14ac:dyDescent="0.2">
      <c r="A260" s="60">
        <v>40526</v>
      </c>
      <c r="B260">
        <v>181954</v>
      </c>
      <c r="C260">
        <f t="shared" si="8"/>
        <v>1819540</v>
      </c>
      <c r="D260">
        <f t="shared" si="9"/>
        <v>7560</v>
      </c>
    </row>
    <row r="261" spans="1:4" x14ac:dyDescent="0.2">
      <c r="A261" s="60">
        <v>40527</v>
      </c>
      <c r="B261">
        <v>182175</v>
      </c>
      <c r="C261">
        <f t="shared" si="8"/>
        <v>1821750</v>
      </c>
      <c r="D261">
        <f t="shared" si="9"/>
        <v>2210</v>
      </c>
    </row>
    <row r="262" spans="1:4" x14ac:dyDescent="0.2">
      <c r="A262" s="60">
        <v>40528</v>
      </c>
      <c r="B262">
        <v>182175</v>
      </c>
      <c r="C262">
        <f t="shared" si="8"/>
        <v>1821750</v>
      </c>
      <c r="D262">
        <f t="shared" si="9"/>
        <v>0</v>
      </c>
    </row>
    <row r="263" spans="1:4" x14ac:dyDescent="0.2">
      <c r="A263" s="60">
        <v>40529</v>
      </c>
      <c r="B263">
        <v>182175</v>
      </c>
      <c r="C263">
        <f t="shared" si="8"/>
        <v>1821750</v>
      </c>
      <c r="D263">
        <f t="shared" si="9"/>
        <v>0</v>
      </c>
    </row>
    <row r="264" spans="1:4" x14ac:dyDescent="0.2">
      <c r="A264" s="60">
        <v>40530</v>
      </c>
      <c r="B264">
        <v>182175</v>
      </c>
      <c r="C264">
        <f t="shared" si="8"/>
        <v>1821750</v>
      </c>
      <c r="D264">
        <f t="shared" si="9"/>
        <v>0</v>
      </c>
    </row>
    <row r="265" spans="1:4" x14ac:dyDescent="0.2">
      <c r="A265" s="60">
        <v>40531</v>
      </c>
      <c r="B265">
        <v>182175</v>
      </c>
      <c r="C265">
        <f t="shared" si="8"/>
        <v>1821750</v>
      </c>
      <c r="D265">
        <f t="shared" si="9"/>
        <v>0</v>
      </c>
    </row>
    <row r="266" spans="1:4" x14ac:dyDescent="0.2">
      <c r="A266" s="60">
        <v>40532</v>
      </c>
      <c r="B266">
        <v>182745</v>
      </c>
      <c r="C266">
        <f t="shared" si="8"/>
        <v>1827450</v>
      </c>
      <c r="D266">
        <f t="shared" si="9"/>
        <v>5700</v>
      </c>
    </row>
    <row r="267" spans="1:4" x14ac:dyDescent="0.2">
      <c r="A267" s="60">
        <v>40533</v>
      </c>
      <c r="B267">
        <v>182745</v>
      </c>
      <c r="C267">
        <f t="shared" si="8"/>
        <v>1827450</v>
      </c>
      <c r="D267">
        <f t="shared" si="9"/>
        <v>0</v>
      </c>
    </row>
    <row r="268" spans="1:4" x14ac:dyDescent="0.2">
      <c r="A268" s="60">
        <v>40534</v>
      </c>
      <c r="B268">
        <v>182745</v>
      </c>
      <c r="C268">
        <f t="shared" si="8"/>
        <v>1827450</v>
      </c>
      <c r="D268">
        <f t="shared" si="9"/>
        <v>0</v>
      </c>
    </row>
    <row r="269" spans="1:4" x14ac:dyDescent="0.2">
      <c r="A269" s="60">
        <v>40535</v>
      </c>
      <c r="B269">
        <v>182765</v>
      </c>
      <c r="C269">
        <f t="shared" si="8"/>
        <v>1827650</v>
      </c>
      <c r="D269">
        <f t="shared" si="9"/>
        <v>200</v>
      </c>
    </row>
    <row r="270" spans="1:4" x14ac:dyDescent="0.2">
      <c r="A270" s="60">
        <v>40536</v>
      </c>
      <c r="B270">
        <v>182765</v>
      </c>
      <c r="C270">
        <f t="shared" si="8"/>
        <v>1827650</v>
      </c>
      <c r="D270">
        <f t="shared" si="9"/>
        <v>0</v>
      </c>
    </row>
    <row r="271" spans="1:4" x14ac:dyDescent="0.2">
      <c r="A271" s="60">
        <v>40537</v>
      </c>
      <c r="B271">
        <v>182765</v>
      </c>
      <c r="C271">
        <f t="shared" si="8"/>
        <v>1827650</v>
      </c>
      <c r="D271">
        <f t="shared" si="9"/>
        <v>0</v>
      </c>
    </row>
    <row r="272" spans="1:4" x14ac:dyDescent="0.2">
      <c r="A272" s="60">
        <v>40538</v>
      </c>
      <c r="B272">
        <v>182765</v>
      </c>
      <c r="C272">
        <f t="shared" si="8"/>
        <v>1827650</v>
      </c>
      <c r="D272">
        <f t="shared" si="9"/>
        <v>0</v>
      </c>
    </row>
    <row r="273" spans="1:4" x14ac:dyDescent="0.2">
      <c r="A273" s="60">
        <v>40539</v>
      </c>
      <c r="B273">
        <v>182765</v>
      </c>
      <c r="C273">
        <f t="shared" si="8"/>
        <v>1827650</v>
      </c>
      <c r="D273">
        <f t="shared" si="9"/>
        <v>0</v>
      </c>
    </row>
    <row r="274" spans="1:4" x14ac:dyDescent="0.2">
      <c r="A274" s="60">
        <v>40540</v>
      </c>
      <c r="B274">
        <v>182765</v>
      </c>
      <c r="C274">
        <f t="shared" si="8"/>
        <v>1827650</v>
      </c>
      <c r="D274">
        <f t="shared" si="9"/>
        <v>0</v>
      </c>
    </row>
    <row r="275" spans="1:4" x14ac:dyDescent="0.2">
      <c r="A275" s="60">
        <v>40541</v>
      </c>
      <c r="B275">
        <v>182765</v>
      </c>
      <c r="C275">
        <f t="shared" si="8"/>
        <v>1827650</v>
      </c>
      <c r="D275">
        <f t="shared" si="9"/>
        <v>0</v>
      </c>
    </row>
    <row r="276" spans="1:4" x14ac:dyDescent="0.2">
      <c r="A276" s="60">
        <v>40542</v>
      </c>
      <c r="B276">
        <v>182765</v>
      </c>
      <c r="C276">
        <f t="shared" si="8"/>
        <v>1827650</v>
      </c>
      <c r="D276">
        <f t="shared" si="9"/>
        <v>0</v>
      </c>
    </row>
    <row r="277" spans="1:4" x14ac:dyDescent="0.2">
      <c r="A277" s="60">
        <v>40543</v>
      </c>
      <c r="B277">
        <v>182765</v>
      </c>
      <c r="C277">
        <f t="shared" si="8"/>
        <v>1827650</v>
      </c>
      <c r="D277">
        <f t="shared" si="9"/>
        <v>0</v>
      </c>
    </row>
    <row r="278" spans="1:4" x14ac:dyDescent="0.2">
      <c r="A278" s="60">
        <v>40544</v>
      </c>
      <c r="B278">
        <v>182765</v>
      </c>
      <c r="C278">
        <f t="shared" si="8"/>
        <v>1827650</v>
      </c>
      <c r="D278">
        <f t="shared" si="9"/>
        <v>0</v>
      </c>
    </row>
    <row r="279" spans="1:4" x14ac:dyDescent="0.2">
      <c r="A279" s="60">
        <v>40545</v>
      </c>
      <c r="B279">
        <v>182765</v>
      </c>
      <c r="C279">
        <f t="shared" si="8"/>
        <v>1827650</v>
      </c>
      <c r="D279">
        <f t="shared" si="9"/>
        <v>0</v>
      </c>
    </row>
    <row r="280" spans="1:4" x14ac:dyDescent="0.2">
      <c r="A280" s="60">
        <v>40546</v>
      </c>
      <c r="B280">
        <v>182765</v>
      </c>
      <c r="C280">
        <f t="shared" si="8"/>
        <v>1827650</v>
      </c>
      <c r="D280">
        <f t="shared" si="9"/>
        <v>0</v>
      </c>
    </row>
    <row r="281" spans="1:4" x14ac:dyDescent="0.2">
      <c r="A281" s="60">
        <v>40547</v>
      </c>
      <c r="B281">
        <v>182765</v>
      </c>
      <c r="C281">
        <f t="shared" si="8"/>
        <v>1827650</v>
      </c>
      <c r="D281">
        <f t="shared" si="9"/>
        <v>0</v>
      </c>
    </row>
    <row r="282" spans="1:4" x14ac:dyDescent="0.2">
      <c r="A282" s="60">
        <v>40548</v>
      </c>
      <c r="B282">
        <v>183170</v>
      </c>
      <c r="C282">
        <f t="shared" si="8"/>
        <v>1831700</v>
      </c>
      <c r="D282">
        <f t="shared" si="9"/>
        <v>4050</v>
      </c>
    </row>
    <row r="283" spans="1:4" x14ac:dyDescent="0.2">
      <c r="A283" s="60">
        <v>40549</v>
      </c>
      <c r="B283">
        <v>183640</v>
      </c>
      <c r="C283">
        <f t="shared" si="8"/>
        <v>1836400</v>
      </c>
      <c r="D283">
        <f t="shared" si="9"/>
        <v>4700</v>
      </c>
    </row>
    <row r="284" spans="1:4" x14ac:dyDescent="0.2">
      <c r="A284" s="60">
        <v>40550</v>
      </c>
      <c r="B284">
        <v>183640</v>
      </c>
      <c r="C284">
        <f t="shared" si="8"/>
        <v>1836400</v>
      </c>
      <c r="D284">
        <f t="shared" si="9"/>
        <v>0</v>
      </c>
    </row>
    <row r="285" spans="1:4" x14ac:dyDescent="0.2">
      <c r="A285" s="60">
        <v>40551</v>
      </c>
      <c r="B285">
        <v>183640</v>
      </c>
      <c r="C285">
        <f t="shared" si="8"/>
        <v>1836400</v>
      </c>
      <c r="D285">
        <f t="shared" si="9"/>
        <v>0</v>
      </c>
    </row>
    <row r="286" spans="1:4" x14ac:dyDescent="0.2">
      <c r="A286" s="60">
        <v>40552</v>
      </c>
      <c r="B286">
        <v>183640</v>
      </c>
      <c r="C286">
        <f t="shared" si="8"/>
        <v>1836400</v>
      </c>
      <c r="D286">
        <f t="shared" si="9"/>
        <v>0</v>
      </c>
    </row>
    <row r="287" spans="1:4" x14ac:dyDescent="0.2">
      <c r="A287" s="60">
        <v>40553</v>
      </c>
      <c r="B287">
        <v>183640</v>
      </c>
      <c r="C287">
        <f t="shared" si="8"/>
        <v>1836400</v>
      </c>
      <c r="D287">
        <f t="shared" si="9"/>
        <v>0</v>
      </c>
    </row>
    <row r="288" spans="1:4" x14ac:dyDescent="0.2">
      <c r="A288" s="60">
        <v>40554</v>
      </c>
      <c r="B288">
        <v>183640</v>
      </c>
      <c r="C288">
        <f t="shared" si="8"/>
        <v>1836400</v>
      </c>
      <c r="D288">
        <f t="shared" si="9"/>
        <v>0</v>
      </c>
    </row>
    <row r="289" spans="1:4" x14ac:dyDescent="0.2">
      <c r="A289" s="60">
        <v>40555</v>
      </c>
      <c r="B289">
        <v>183640</v>
      </c>
      <c r="C289">
        <f t="shared" si="8"/>
        <v>1836400</v>
      </c>
      <c r="D289">
        <f t="shared" si="9"/>
        <v>0</v>
      </c>
    </row>
    <row r="290" spans="1:4" x14ac:dyDescent="0.2">
      <c r="A290" s="60">
        <v>40556</v>
      </c>
      <c r="B290">
        <v>183640</v>
      </c>
      <c r="C290">
        <f t="shared" si="8"/>
        <v>1836400</v>
      </c>
      <c r="D290">
        <f t="shared" si="9"/>
        <v>0</v>
      </c>
    </row>
    <row r="291" spans="1:4" x14ac:dyDescent="0.2">
      <c r="A291" s="60">
        <v>40557</v>
      </c>
      <c r="B291">
        <v>183640</v>
      </c>
      <c r="C291">
        <f t="shared" si="8"/>
        <v>1836400</v>
      </c>
      <c r="D291">
        <f t="shared" si="9"/>
        <v>0</v>
      </c>
    </row>
    <row r="292" spans="1:4" x14ac:dyDescent="0.2">
      <c r="A292" s="60">
        <v>40558</v>
      </c>
      <c r="B292">
        <v>183640</v>
      </c>
      <c r="C292">
        <f t="shared" si="8"/>
        <v>1836400</v>
      </c>
      <c r="D292">
        <f t="shared" si="9"/>
        <v>0</v>
      </c>
    </row>
    <row r="293" spans="1:4" x14ac:dyDescent="0.2">
      <c r="A293" s="60">
        <v>40559</v>
      </c>
      <c r="B293">
        <v>183640</v>
      </c>
      <c r="C293">
        <f t="shared" si="8"/>
        <v>1836400</v>
      </c>
      <c r="D293">
        <f t="shared" si="9"/>
        <v>0</v>
      </c>
    </row>
    <row r="294" spans="1:4" x14ac:dyDescent="0.2">
      <c r="A294" s="60">
        <v>40560</v>
      </c>
      <c r="B294">
        <v>183640</v>
      </c>
      <c r="C294">
        <f t="shared" si="8"/>
        <v>1836400</v>
      </c>
      <c r="D294">
        <f t="shared" si="9"/>
        <v>0</v>
      </c>
    </row>
    <row r="295" spans="1:4" x14ac:dyDescent="0.2">
      <c r="A295" s="60">
        <v>40561</v>
      </c>
      <c r="B295">
        <v>184184</v>
      </c>
      <c r="C295">
        <f t="shared" si="8"/>
        <v>1841840</v>
      </c>
      <c r="D295">
        <f t="shared" si="9"/>
        <v>5440</v>
      </c>
    </row>
    <row r="296" spans="1:4" x14ac:dyDescent="0.2">
      <c r="A296" s="60">
        <v>40562</v>
      </c>
      <c r="B296">
        <v>184184</v>
      </c>
      <c r="C296">
        <f t="shared" si="8"/>
        <v>1841840</v>
      </c>
      <c r="D296">
        <f t="shared" si="9"/>
        <v>0</v>
      </c>
    </row>
    <row r="297" spans="1:4" x14ac:dyDescent="0.2">
      <c r="A297" s="60">
        <v>40563</v>
      </c>
      <c r="B297">
        <v>184462</v>
      </c>
      <c r="C297">
        <f t="shared" si="8"/>
        <v>1844620</v>
      </c>
      <c r="D297">
        <f t="shared" si="9"/>
        <v>2780</v>
      </c>
    </row>
    <row r="298" spans="1:4" x14ac:dyDescent="0.2">
      <c r="A298" s="60">
        <v>40564</v>
      </c>
      <c r="B298">
        <v>184462</v>
      </c>
      <c r="C298">
        <f t="shared" si="8"/>
        <v>1844620</v>
      </c>
      <c r="D298">
        <f t="shared" si="9"/>
        <v>0</v>
      </c>
    </row>
    <row r="299" spans="1:4" x14ac:dyDescent="0.2">
      <c r="A299" s="60">
        <v>40565</v>
      </c>
      <c r="B299">
        <v>184462</v>
      </c>
      <c r="C299">
        <f t="shared" si="8"/>
        <v>1844620</v>
      </c>
      <c r="D299">
        <f t="shared" si="9"/>
        <v>0</v>
      </c>
    </row>
    <row r="300" spans="1:4" x14ac:dyDescent="0.2">
      <c r="A300" s="60">
        <v>40566</v>
      </c>
      <c r="B300">
        <v>184462</v>
      </c>
      <c r="C300">
        <f t="shared" si="8"/>
        <v>1844620</v>
      </c>
      <c r="D300">
        <f t="shared" si="9"/>
        <v>0</v>
      </c>
    </row>
    <row r="301" spans="1:4" x14ac:dyDescent="0.2">
      <c r="A301" s="60">
        <v>40567</v>
      </c>
      <c r="B301">
        <v>184462</v>
      </c>
      <c r="C301">
        <f t="shared" si="8"/>
        <v>1844620</v>
      </c>
      <c r="D301">
        <f t="shared" si="9"/>
        <v>0</v>
      </c>
    </row>
    <row r="302" spans="1:4" x14ac:dyDescent="0.2">
      <c r="A302" s="60">
        <v>40568</v>
      </c>
      <c r="B302">
        <v>184572</v>
      </c>
      <c r="C302">
        <f t="shared" si="8"/>
        <v>1845720</v>
      </c>
      <c r="D302">
        <f t="shared" si="9"/>
        <v>1100</v>
      </c>
    </row>
    <row r="303" spans="1:4" x14ac:dyDescent="0.2">
      <c r="A303" s="60">
        <v>40569</v>
      </c>
      <c r="B303">
        <v>184572</v>
      </c>
      <c r="C303">
        <f t="shared" si="8"/>
        <v>1845720</v>
      </c>
      <c r="D303">
        <f t="shared" si="9"/>
        <v>0</v>
      </c>
    </row>
    <row r="304" spans="1:4" x14ac:dyDescent="0.2">
      <c r="A304" s="60">
        <v>40570</v>
      </c>
      <c r="B304">
        <v>184572</v>
      </c>
      <c r="C304">
        <f t="shared" si="8"/>
        <v>1845720</v>
      </c>
      <c r="D304">
        <f t="shared" si="9"/>
        <v>0</v>
      </c>
    </row>
    <row r="305" spans="1:4" x14ac:dyDescent="0.2">
      <c r="A305" s="60">
        <v>40571</v>
      </c>
      <c r="B305">
        <v>184863</v>
      </c>
      <c r="C305">
        <f t="shared" si="8"/>
        <v>1848630</v>
      </c>
      <c r="D305">
        <f t="shared" si="9"/>
        <v>2910</v>
      </c>
    </row>
    <row r="306" spans="1:4" x14ac:dyDescent="0.2">
      <c r="A306" s="60">
        <v>40572</v>
      </c>
      <c r="B306">
        <v>184863</v>
      </c>
      <c r="C306">
        <f t="shared" si="8"/>
        <v>1848630</v>
      </c>
      <c r="D306">
        <f t="shared" si="9"/>
        <v>0</v>
      </c>
    </row>
    <row r="307" spans="1:4" x14ac:dyDescent="0.2">
      <c r="A307" s="60">
        <v>40573</v>
      </c>
      <c r="B307">
        <v>184863</v>
      </c>
      <c r="C307">
        <f t="shared" si="8"/>
        <v>1848630</v>
      </c>
      <c r="D307">
        <f t="shared" si="9"/>
        <v>0</v>
      </c>
    </row>
    <row r="308" spans="1:4" x14ac:dyDescent="0.2">
      <c r="A308" s="60">
        <v>40574</v>
      </c>
      <c r="B308">
        <v>184863</v>
      </c>
      <c r="C308">
        <f t="shared" si="8"/>
        <v>1848630</v>
      </c>
      <c r="D308">
        <f t="shared" si="9"/>
        <v>0</v>
      </c>
    </row>
    <row r="309" spans="1:4" x14ac:dyDescent="0.2">
      <c r="A309" s="60">
        <v>40575</v>
      </c>
      <c r="B309">
        <v>184863</v>
      </c>
      <c r="C309">
        <f t="shared" si="8"/>
        <v>1848630</v>
      </c>
      <c r="D309">
        <f t="shared" si="9"/>
        <v>0</v>
      </c>
    </row>
    <row r="310" spans="1:4" x14ac:dyDescent="0.2">
      <c r="A310" s="60">
        <v>40576</v>
      </c>
      <c r="B310">
        <v>184863</v>
      </c>
      <c r="C310">
        <f t="shared" si="8"/>
        <v>1848630</v>
      </c>
      <c r="D310">
        <f t="shared" si="9"/>
        <v>0</v>
      </c>
    </row>
    <row r="311" spans="1:4" x14ac:dyDescent="0.2">
      <c r="A311" s="60">
        <v>40577</v>
      </c>
      <c r="B311">
        <v>185053</v>
      </c>
      <c r="C311">
        <f t="shared" si="8"/>
        <v>1850530</v>
      </c>
      <c r="D311">
        <f t="shared" si="9"/>
        <v>1900</v>
      </c>
    </row>
    <row r="312" spans="1:4" x14ac:dyDescent="0.2">
      <c r="A312" s="60">
        <v>40578</v>
      </c>
      <c r="B312">
        <v>185053</v>
      </c>
      <c r="C312">
        <f t="shared" si="8"/>
        <v>1850530</v>
      </c>
      <c r="D312">
        <f t="shared" si="9"/>
        <v>0</v>
      </c>
    </row>
    <row r="313" spans="1:4" x14ac:dyDescent="0.2">
      <c r="A313" s="60">
        <v>40579</v>
      </c>
      <c r="B313">
        <v>185053</v>
      </c>
      <c r="C313">
        <f t="shared" si="8"/>
        <v>1850530</v>
      </c>
      <c r="D313">
        <f t="shared" si="9"/>
        <v>0</v>
      </c>
    </row>
    <row r="314" spans="1:4" x14ac:dyDescent="0.2">
      <c r="A314" s="60">
        <v>40580</v>
      </c>
      <c r="B314">
        <v>185053</v>
      </c>
      <c r="C314">
        <f t="shared" si="8"/>
        <v>1850530</v>
      </c>
      <c r="D314">
        <f t="shared" si="9"/>
        <v>0</v>
      </c>
    </row>
    <row r="315" spans="1:4" x14ac:dyDescent="0.2">
      <c r="A315" s="60">
        <v>40581</v>
      </c>
      <c r="B315">
        <v>185274</v>
      </c>
      <c r="C315">
        <f t="shared" si="8"/>
        <v>1852740</v>
      </c>
      <c r="D315">
        <f t="shared" si="9"/>
        <v>2210</v>
      </c>
    </row>
    <row r="316" spans="1:4" x14ac:dyDescent="0.2">
      <c r="A316" s="60">
        <v>40582</v>
      </c>
      <c r="B316">
        <v>185274</v>
      </c>
      <c r="C316">
        <f t="shared" si="8"/>
        <v>1852740</v>
      </c>
      <c r="D316">
        <f t="shared" si="9"/>
        <v>0</v>
      </c>
    </row>
    <row r="317" spans="1:4" x14ac:dyDescent="0.2">
      <c r="A317" s="60">
        <v>40583</v>
      </c>
      <c r="B317">
        <v>185274</v>
      </c>
      <c r="C317">
        <f t="shared" si="8"/>
        <v>1852740</v>
      </c>
      <c r="D317">
        <f t="shared" si="9"/>
        <v>0</v>
      </c>
    </row>
    <row r="318" spans="1:4" x14ac:dyDescent="0.2">
      <c r="A318" s="60">
        <v>40584</v>
      </c>
      <c r="B318">
        <v>185275</v>
      </c>
      <c r="C318">
        <f t="shared" si="8"/>
        <v>1852750</v>
      </c>
      <c r="D318">
        <f t="shared" si="9"/>
        <v>10</v>
      </c>
    </row>
    <row r="319" spans="1:4" x14ac:dyDescent="0.2">
      <c r="A319" s="60">
        <v>40585</v>
      </c>
      <c r="B319">
        <v>185275</v>
      </c>
      <c r="C319">
        <f t="shared" si="8"/>
        <v>1852750</v>
      </c>
      <c r="D319">
        <f t="shared" si="9"/>
        <v>0</v>
      </c>
    </row>
    <row r="320" spans="1:4" x14ac:dyDescent="0.2">
      <c r="A320" s="60">
        <v>40586</v>
      </c>
      <c r="B320">
        <v>185275</v>
      </c>
      <c r="C320">
        <f t="shared" si="8"/>
        <v>1852750</v>
      </c>
      <c r="D320">
        <f t="shared" si="9"/>
        <v>0</v>
      </c>
    </row>
    <row r="321" spans="1:4" x14ac:dyDescent="0.2">
      <c r="A321" s="60">
        <v>40587</v>
      </c>
      <c r="B321">
        <v>185275</v>
      </c>
      <c r="C321">
        <f t="shared" si="8"/>
        <v>1852750</v>
      </c>
      <c r="D321">
        <f t="shared" si="9"/>
        <v>0</v>
      </c>
    </row>
    <row r="322" spans="1:4" x14ac:dyDescent="0.2">
      <c r="A322" s="60">
        <v>40588</v>
      </c>
      <c r="B322">
        <v>185275</v>
      </c>
      <c r="C322">
        <f t="shared" si="8"/>
        <v>1852750</v>
      </c>
      <c r="D322">
        <f t="shared" si="9"/>
        <v>0</v>
      </c>
    </row>
    <row r="323" spans="1:4" x14ac:dyDescent="0.2">
      <c r="A323" s="60">
        <v>40589</v>
      </c>
      <c r="B323">
        <v>185706</v>
      </c>
      <c r="C323">
        <f t="shared" ref="C323:C366" si="10">B323*10</f>
        <v>1857060</v>
      </c>
      <c r="D323">
        <f t="shared" ref="D323:D366" si="11">C323-C322</f>
        <v>4310</v>
      </c>
    </row>
    <row r="324" spans="1:4" x14ac:dyDescent="0.2">
      <c r="A324" s="60">
        <v>40590</v>
      </c>
      <c r="B324">
        <v>185706</v>
      </c>
      <c r="C324">
        <f t="shared" si="10"/>
        <v>1857060</v>
      </c>
      <c r="D324">
        <f t="shared" si="11"/>
        <v>0</v>
      </c>
    </row>
    <row r="325" spans="1:4" x14ac:dyDescent="0.2">
      <c r="A325" s="60">
        <v>40591</v>
      </c>
      <c r="B325">
        <v>185706</v>
      </c>
      <c r="C325">
        <f t="shared" si="10"/>
        <v>1857060</v>
      </c>
      <c r="D325">
        <f t="shared" si="11"/>
        <v>0</v>
      </c>
    </row>
    <row r="326" spans="1:4" x14ac:dyDescent="0.2">
      <c r="A326" s="60">
        <v>40592</v>
      </c>
      <c r="B326">
        <v>185706</v>
      </c>
      <c r="C326">
        <f t="shared" si="10"/>
        <v>1857060</v>
      </c>
      <c r="D326">
        <f t="shared" si="11"/>
        <v>0</v>
      </c>
    </row>
    <row r="327" spans="1:4" x14ac:dyDescent="0.2">
      <c r="A327" s="60">
        <v>40593</v>
      </c>
      <c r="B327">
        <v>185706</v>
      </c>
      <c r="C327">
        <f t="shared" si="10"/>
        <v>1857060</v>
      </c>
      <c r="D327">
        <f t="shared" si="11"/>
        <v>0</v>
      </c>
    </row>
    <row r="328" spans="1:4" x14ac:dyDescent="0.2">
      <c r="A328" s="60">
        <v>40594</v>
      </c>
      <c r="B328">
        <v>185706</v>
      </c>
      <c r="C328">
        <f t="shared" si="10"/>
        <v>1857060</v>
      </c>
      <c r="D328">
        <f t="shared" si="11"/>
        <v>0</v>
      </c>
    </row>
    <row r="329" spans="1:4" x14ac:dyDescent="0.2">
      <c r="A329" s="60">
        <v>40595</v>
      </c>
      <c r="B329">
        <v>186028</v>
      </c>
      <c r="C329">
        <f t="shared" si="10"/>
        <v>1860280</v>
      </c>
      <c r="D329">
        <f t="shared" si="11"/>
        <v>3220</v>
      </c>
    </row>
    <row r="330" spans="1:4" x14ac:dyDescent="0.2">
      <c r="A330" s="60">
        <v>40596</v>
      </c>
      <c r="B330">
        <v>186189</v>
      </c>
      <c r="C330">
        <f t="shared" si="10"/>
        <v>1861890</v>
      </c>
      <c r="D330">
        <f t="shared" si="11"/>
        <v>1610</v>
      </c>
    </row>
    <row r="331" spans="1:4" x14ac:dyDescent="0.2">
      <c r="A331" s="60">
        <v>40597</v>
      </c>
      <c r="B331">
        <v>186189</v>
      </c>
      <c r="C331">
        <f t="shared" si="10"/>
        <v>1861890</v>
      </c>
      <c r="D331">
        <f t="shared" si="11"/>
        <v>0</v>
      </c>
    </row>
    <row r="332" spans="1:4" x14ac:dyDescent="0.2">
      <c r="A332" s="60">
        <v>40598</v>
      </c>
      <c r="B332">
        <v>186189</v>
      </c>
      <c r="C332">
        <f t="shared" si="10"/>
        <v>1861890</v>
      </c>
      <c r="D332">
        <f t="shared" si="11"/>
        <v>0</v>
      </c>
    </row>
    <row r="333" spans="1:4" x14ac:dyDescent="0.2">
      <c r="A333" s="60">
        <v>40599</v>
      </c>
      <c r="B333">
        <v>186189</v>
      </c>
      <c r="C333">
        <f t="shared" si="10"/>
        <v>1861890</v>
      </c>
      <c r="D333">
        <f t="shared" si="11"/>
        <v>0</v>
      </c>
    </row>
    <row r="334" spans="1:4" x14ac:dyDescent="0.2">
      <c r="A334" s="60">
        <v>40600</v>
      </c>
      <c r="B334">
        <v>186189</v>
      </c>
      <c r="C334">
        <f t="shared" si="10"/>
        <v>1861890</v>
      </c>
      <c r="D334">
        <f t="shared" si="11"/>
        <v>0</v>
      </c>
    </row>
    <row r="335" spans="1:4" x14ac:dyDescent="0.2">
      <c r="A335" s="60">
        <v>40601</v>
      </c>
      <c r="B335">
        <v>186189</v>
      </c>
      <c r="C335">
        <f t="shared" si="10"/>
        <v>1861890</v>
      </c>
      <c r="D335">
        <f t="shared" si="11"/>
        <v>0</v>
      </c>
    </row>
    <row r="336" spans="1:4" x14ac:dyDescent="0.2">
      <c r="A336" s="60">
        <v>40602</v>
      </c>
      <c r="B336">
        <v>186189</v>
      </c>
      <c r="C336">
        <f t="shared" si="10"/>
        <v>1861890</v>
      </c>
      <c r="D336">
        <f t="shared" si="11"/>
        <v>0</v>
      </c>
    </row>
    <row r="337" spans="1:4" x14ac:dyDescent="0.2">
      <c r="A337" s="60">
        <v>40603</v>
      </c>
      <c r="B337">
        <v>186574</v>
      </c>
      <c r="C337">
        <f t="shared" si="10"/>
        <v>1865740</v>
      </c>
      <c r="D337">
        <f t="shared" si="11"/>
        <v>3850</v>
      </c>
    </row>
    <row r="338" spans="1:4" x14ac:dyDescent="0.2">
      <c r="A338" s="60">
        <v>40604</v>
      </c>
      <c r="B338">
        <v>186574</v>
      </c>
      <c r="C338">
        <f t="shared" si="10"/>
        <v>1865740</v>
      </c>
      <c r="D338">
        <f t="shared" si="11"/>
        <v>0</v>
      </c>
    </row>
    <row r="339" spans="1:4" x14ac:dyDescent="0.2">
      <c r="A339" s="60">
        <v>40605</v>
      </c>
      <c r="B339">
        <v>186574</v>
      </c>
      <c r="C339">
        <f t="shared" si="10"/>
        <v>1865740</v>
      </c>
      <c r="D339">
        <f t="shared" si="11"/>
        <v>0</v>
      </c>
    </row>
    <row r="340" spans="1:4" x14ac:dyDescent="0.2">
      <c r="A340" s="60">
        <v>40606</v>
      </c>
      <c r="B340">
        <v>186574</v>
      </c>
      <c r="C340">
        <f t="shared" si="10"/>
        <v>1865740</v>
      </c>
      <c r="D340">
        <f t="shared" si="11"/>
        <v>0</v>
      </c>
    </row>
    <row r="341" spans="1:4" x14ac:dyDescent="0.2">
      <c r="A341" s="60">
        <v>40607</v>
      </c>
      <c r="B341">
        <v>186574</v>
      </c>
      <c r="C341">
        <f t="shared" si="10"/>
        <v>1865740</v>
      </c>
      <c r="D341">
        <f t="shared" si="11"/>
        <v>0</v>
      </c>
    </row>
    <row r="342" spans="1:4" x14ac:dyDescent="0.2">
      <c r="A342" s="60">
        <v>40608</v>
      </c>
      <c r="B342">
        <v>186574</v>
      </c>
      <c r="C342">
        <f t="shared" si="10"/>
        <v>1865740</v>
      </c>
      <c r="D342">
        <f t="shared" si="11"/>
        <v>0</v>
      </c>
    </row>
    <row r="343" spans="1:4" x14ac:dyDescent="0.2">
      <c r="A343" s="60">
        <v>40609</v>
      </c>
      <c r="B343">
        <v>186831</v>
      </c>
      <c r="C343">
        <f t="shared" si="10"/>
        <v>1868310</v>
      </c>
      <c r="D343">
        <f t="shared" si="11"/>
        <v>2570</v>
      </c>
    </row>
    <row r="344" spans="1:4" x14ac:dyDescent="0.2">
      <c r="A344" s="60">
        <v>40610</v>
      </c>
      <c r="B344">
        <v>187000</v>
      </c>
      <c r="C344">
        <f t="shared" si="10"/>
        <v>1870000</v>
      </c>
      <c r="D344">
        <f t="shared" si="11"/>
        <v>1690</v>
      </c>
    </row>
    <row r="345" spans="1:4" x14ac:dyDescent="0.2">
      <c r="A345" s="60">
        <v>40611</v>
      </c>
      <c r="B345">
        <v>187000</v>
      </c>
      <c r="C345">
        <f t="shared" si="10"/>
        <v>1870000</v>
      </c>
      <c r="D345">
        <f t="shared" si="11"/>
        <v>0</v>
      </c>
    </row>
    <row r="346" spans="1:4" x14ac:dyDescent="0.2">
      <c r="A346" s="60">
        <v>40612</v>
      </c>
      <c r="B346">
        <v>187000</v>
      </c>
      <c r="C346">
        <f t="shared" si="10"/>
        <v>1870000</v>
      </c>
      <c r="D346">
        <f t="shared" si="11"/>
        <v>0</v>
      </c>
    </row>
    <row r="347" spans="1:4" x14ac:dyDescent="0.2">
      <c r="A347" s="60">
        <v>40613</v>
      </c>
      <c r="B347">
        <v>187000</v>
      </c>
      <c r="C347">
        <f t="shared" si="10"/>
        <v>1870000</v>
      </c>
      <c r="D347">
        <f t="shared" si="11"/>
        <v>0</v>
      </c>
    </row>
    <row r="348" spans="1:4" x14ac:dyDescent="0.2">
      <c r="A348" s="60">
        <v>40614</v>
      </c>
      <c r="B348">
        <v>187000</v>
      </c>
      <c r="C348">
        <f t="shared" si="10"/>
        <v>1870000</v>
      </c>
      <c r="D348">
        <f t="shared" si="11"/>
        <v>0</v>
      </c>
    </row>
    <row r="349" spans="1:4" x14ac:dyDescent="0.2">
      <c r="A349" s="60">
        <v>40615</v>
      </c>
      <c r="B349">
        <v>187000</v>
      </c>
      <c r="C349">
        <f t="shared" si="10"/>
        <v>1870000</v>
      </c>
      <c r="D349">
        <f t="shared" si="11"/>
        <v>0</v>
      </c>
    </row>
    <row r="350" spans="1:4" x14ac:dyDescent="0.2">
      <c r="A350" s="60">
        <v>40616</v>
      </c>
      <c r="B350">
        <v>187000</v>
      </c>
      <c r="C350">
        <f t="shared" si="10"/>
        <v>1870000</v>
      </c>
      <c r="D350">
        <f t="shared" si="11"/>
        <v>0</v>
      </c>
    </row>
    <row r="351" spans="1:4" x14ac:dyDescent="0.2">
      <c r="A351" s="60">
        <v>40617</v>
      </c>
      <c r="B351">
        <v>187000</v>
      </c>
      <c r="C351">
        <f t="shared" si="10"/>
        <v>1870000</v>
      </c>
      <c r="D351">
        <f t="shared" si="11"/>
        <v>0</v>
      </c>
    </row>
    <row r="352" spans="1:4" x14ac:dyDescent="0.2">
      <c r="A352" s="60">
        <v>40618</v>
      </c>
      <c r="B352">
        <v>187000</v>
      </c>
      <c r="C352">
        <f t="shared" si="10"/>
        <v>1870000</v>
      </c>
      <c r="D352">
        <f t="shared" si="11"/>
        <v>0</v>
      </c>
    </row>
    <row r="353" spans="1:4" x14ac:dyDescent="0.2">
      <c r="A353" s="60">
        <v>40619</v>
      </c>
      <c r="B353">
        <v>187222</v>
      </c>
      <c r="C353">
        <f t="shared" si="10"/>
        <v>1872220</v>
      </c>
      <c r="D353">
        <f t="shared" si="11"/>
        <v>2220</v>
      </c>
    </row>
    <row r="354" spans="1:4" x14ac:dyDescent="0.2">
      <c r="A354" s="60">
        <v>40620</v>
      </c>
      <c r="B354">
        <v>187324</v>
      </c>
      <c r="C354">
        <f t="shared" si="10"/>
        <v>1873240</v>
      </c>
      <c r="D354">
        <f t="shared" si="11"/>
        <v>1020</v>
      </c>
    </row>
    <row r="355" spans="1:4" x14ac:dyDescent="0.2">
      <c r="A355" s="60">
        <v>40621</v>
      </c>
      <c r="B355">
        <v>187324</v>
      </c>
      <c r="C355">
        <f t="shared" si="10"/>
        <v>1873240</v>
      </c>
      <c r="D355">
        <f t="shared" si="11"/>
        <v>0</v>
      </c>
    </row>
    <row r="356" spans="1:4" x14ac:dyDescent="0.2">
      <c r="A356" s="60">
        <v>40622</v>
      </c>
      <c r="B356">
        <v>187324</v>
      </c>
      <c r="C356">
        <f t="shared" si="10"/>
        <v>1873240</v>
      </c>
      <c r="D356">
        <f t="shared" si="11"/>
        <v>0</v>
      </c>
    </row>
    <row r="357" spans="1:4" x14ac:dyDescent="0.2">
      <c r="A357" s="60">
        <v>40623</v>
      </c>
      <c r="B357">
        <v>187325</v>
      </c>
      <c r="C357">
        <f t="shared" si="10"/>
        <v>1873250</v>
      </c>
      <c r="D357">
        <f t="shared" si="11"/>
        <v>10</v>
      </c>
    </row>
    <row r="358" spans="1:4" x14ac:dyDescent="0.2">
      <c r="A358" s="60">
        <v>40624</v>
      </c>
      <c r="B358">
        <v>187529</v>
      </c>
      <c r="C358">
        <f t="shared" si="10"/>
        <v>1875290</v>
      </c>
      <c r="D358">
        <f t="shared" si="11"/>
        <v>2040</v>
      </c>
    </row>
    <row r="359" spans="1:4" x14ac:dyDescent="0.2">
      <c r="A359" s="60">
        <v>40625</v>
      </c>
      <c r="B359">
        <v>187529</v>
      </c>
      <c r="C359">
        <f t="shared" si="10"/>
        <v>1875290</v>
      </c>
      <c r="D359">
        <f t="shared" si="11"/>
        <v>0</v>
      </c>
    </row>
    <row r="360" spans="1:4" x14ac:dyDescent="0.2">
      <c r="A360" s="60">
        <v>40626</v>
      </c>
      <c r="B360">
        <v>187612</v>
      </c>
      <c r="C360">
        <f t="shared" si="10"/>
        <v>1876120</v>
      </c>
      <c r="D360">
        <f t="shared" si="11"/>
        <v>830</v>
      </c>
    </row>
    <row r="361" spans="1:4" x14ac:dyDescent="0.2">
      <c r="A361" s="60">
        <v>40627</v>
      </c>
      <c r="B361">
        <v>187728</v>
      </c>
      <c r="C361">
        <f t="shared" si="10"/>
        <v>1877280</v>
      </c>
      <c r="D361">
        <f t="shared" si="11"/>
        <v>1160</v>
      </c>
    </row>
    <row r="362" spans="1:4" x14ac:dyDescent="0.2">
      <c r="A362" s="60">
        <v>40628</v>
      </c>
      <c r="B362">
        <v>187728</v>
      </c>
      <c r="C362">
        <f t="shared" si="10"/>
        <v>1877280</v>
      </c>
      <c r="D362">
        <f t="shared" si="11"/>
        <v>0</v>
      </c>
    </row>
    <row r="363" spans="1:4" x14ac:dyDescent="0.2">
      <c r="A363" s="60">
        <v>40629</v>
      </c>
      <c r="B363">
        <v>187728</v>
      </c>
      <c r="C363">
        <f t="shared" si="10"/>
        <v>1877280</v>
      </c>
      <c r="D363">
        <f t="shared" si="11"/>
        <v>0</v>
      </c>
    </row>
    <row r="364" spans="1:4" x14ac:dyDescent="0.2">
      <c r="A364" s="60">
        <v>40630</v>
      </c>
      <c r="B364">
        <v>187728</v>
      </c>
      <c r="C364">
        <f t="shared" si="10"/>
        <v>1877280</v>
      </c>
      <c r="D364">
        <f t="shared" si="11"/>
        <v>0</v>
      </c>
    </row>
    <row r="365" spans="1:4" x14ac:dyDescent="0.2">
      <c r="A365" s="60">
        <v>40631</v>
      </c>
      <c r="B365">
        <v>187728</v>
      </c>
      <c r="C365">
        <f t="shared" si="10"/>
        <v>1877280</v>
      </c>
      <c r="D365">
        <f t="shared" si="11"/>
        <v>0</v>
      </c>
    </row>
    <row r="366" spans="1:4" x14ac:dyDescent="0.2">
      <c r="A366" s="60">
        <v>40632</v>
      </c>
      <c r="B366">
        <v>188068</v>
      </c>
      <c r="C366">
        <f t="shared" si="10"/>
        <v>1880680</v>
      </c>
      <c r="D366">
        <f t="shared" si="11"/>
        <v>3400</v>
      </c>
    </row>
    <row r="367" spans="1:4" x14ac:dyDescent="0.2">
      <c r="A367" s="60">
        <v>40633</v>
      </c>
      <c r="B367">
        <v>188272</v>
      </c>
      <c r="C367">
        <f>B367*10</f>
        <v>1882720</v>
      </c>
      <c r="D367">
        <f>C367-C366</f>
        <v>2040</v>
      </c>
    </row>
    <row r="369" spans="4:5" x14ac:dyDescent="0.2">
      <c r="D369" s="61" t="s">
        <v>81</v>
      </c>
      <c r="E369">
        <f>COUNT(D3:D367)</f>
        <v>365</v>
      </c>
    </row>
    <row r="371" spans="4:5" x14ac:dyDescent="0.2">
      <c r="D371" s="61" t="s">
        <v>82</v>
      </c>
      <c r="E371">
        <f>MIN(D3:D367)</f>
        <v>-10</v>
      </c>
    </row>
    <row r="372" spans="4:5" x14ac:dyDescent="0.2">
      <c r="D372" s="61"/>
    </row>
    <row r="373" spans="4:5" x14ac:dyDescent="0.2">
      <c r="D373" s="61" t="s">
        <v>83</v>
      </c>
      <c r="E373" s="63">
        <f>SUM(D1:D367)/E369</f>
        <v>5158.1369863013697</v>
      </c>
    </row>
    <row r="374" spans="4:5" x14ac:dyDescent="0.2">
      <c r="D374" s="61"/>
    </row>
    <row r="375" spans="4:5" x14ac:dyDescent="0.2">
      <c r="D375" s="61" t="s">
        <v>84</v>
      </c>
      <c r="E375">
        <f>MAX(D3:D367)</f>
        <v>1653810</v>
      </c>
    </row>
  </sheetData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6B74235B97A346BAA6BED0989D1F83" ma:contentTypeVersion="0" ma:contentTypeDescription="Create a new document." ma:contentTypeScope="" ma:versionID="4beea40ce2fd0f4385e903ad7269d2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1b251a6f59c3e4cce358f51931583e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8975B2-64E0-4778-8715-B9B3C001DB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D324712-30A5-4B9B-BA29-DB3E73742E4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F0ED0B1-1991-4C0F-B4CB-B9C7ABDF31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2008-2009</vt:lpstr>
      <vt:lpstr>2009-2010</vt:lpstr>
      <vt:lpstr>2010-2011</vt:lpstr>
      <vt:lpstr>2011-2012</vt:lpstr>
      <vt:lpstr>2012-2013</vt:lpstr>
      <vt:lpstr>2013-2014</vt:lpstr>
      <vt:lpstr>2014-2015</vt:lpstr>
      <vt:lpstr>2015-2016</vt:lpstr>
      <vt:lpstr>2016-2017</vt:lpstr>
      <vt:lpstr>2017-2018</vt:lpstr>
      <vt:lpstr>2018-2019</vt:lpstr>
      <vt:lpstr>2019-2020</vt:lpstr>
      <vt:lpstr>2020-2021</vt:lpstr>
      <vt:lpstr>2021-2022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Tony Weekes</dc:creator>
  <cp:keywords/>
  <dc:description/>
  <cp:lastModifiedBy>Tony Weekes</cp:lastModifiedBy>
  <cp:revision/>
  <dcterms:created xsi:type="dcterms:W3CDTF">1996-10-14T23:33:28Z</dcterms:created>
  <dcterms:modified xsi:type="dcterms:W3CDTF">2022-06-27T04:52:27Z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0x010100576B74235B97A346BAA6BED0989D1F83</vt:lpwstr>
  </property>
</Properties>
</file>